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6015" windowWidth="19230" windowHeight="6060"/>
  </bookViews>
  <sheets>
    <sheet name="年次有給休暇管理簿" sheetId="1" r:id="rId1"/>
    <sheet name="使用条件及び免責事項" sheetId="2" r:id="rId2"/>
  </sheets>
  <definedNames>
    <definedName name="_xlnm.Print_Area" localSheetId="0">年次有給休暇管理簿!$A$1:$U$73</definedName>
    <definedName name="_xlnm.Print_Titles" localSheetId="0">年次有給休暇管理簿!$11:$11</definedName>
  </definedNames>
  <calcPr calcId="145621"/>
</workbook>
</file>

<file path=xl/calcChain.xml><?xml version="1.0" encoding="utf-8"?>
<calcChain xmlns="http://schemas.openxmlformats.org/spreadsheetml/2006/main">
  <c r="M14" i="1" l="1"/>
  <c r="X12" i="1"/>
  <c r="M12" i="1" s="1"/>
  <c r="U6" i="1"/>
  <c r="X6" i="1"/>
  <c r="W12" i="1" s="1"/>
  <c r="V12" i="1" l="1"/>
  <c r="L12" i="1" s="1"/>
  <c r="X3" i="1"/>
  <c r="D9" i="1"/>
  <c r="J6" i="1"/>
  <c r="P12" i="1" s="1"/>
  <c r="P14" i="1" s="1"/>
  <c r="H6" i="1"/>
  <c r="V3" i="1" s="1"/>
  <c r="N12" i="1" l="1"/>
  <c r="Y12" i="1"/>
  <c r="T1" i="1"/>
  <c r="P72" i="1" l="1"/>
  <c r="N72" i="1"/>
  <c r="P70" i="1"/>
  <c r="N70" i="1"/>
  <c r="P68" i="1"/>
  <c r="N68" i="1"/>
  <c r="P66" i="1"/>
  <c r="N66" i="1"/>
  <c r="P64" i="1"/>
  <c r="N64" i="1"/>
  <c r="P62" i="1"/>
  <c r="N62" i="1"/>
  <c r="P60" i="1"/>
  <c r="N60" i="1"/>
  <c r="P58" i="1"/>
  <c r="N58" i="1"/>
  <c r="P56" i="1"/>
  <c r="N56" i="1"/>
  <c r="P54" i="1"/>
  <c r="N54" i="1"/>
  <c r="P52" i="1"/>
  <c r="N52" i="1"/>
  <c r="P50" i="1"/>
  <c r="N50" i="1"/>
  <c r="P48" i="1"/>
  <c r="N48" i="1"/>
  <c r="P46" i="1"/>
  <c r="N46" i="1"/>
  <c r="P44" i="1"/>
  <c r="N44" i="1"/>
  <c r="P42" i="1"/>
  <c r="N42" i="1"/>
  <c r="P40" i="1"/>
  <c r="N40" i="1"/>
  <c r="P38" i="1"/>
  <c r="N38" i="1"/>
  <c r="P36" i="1"/>
  <c r="N36" i="1"/>
  <c r="P34" i="1"/>
  <c r="N34" i="1"/>
  <c r="P32" i="1"/>
  <c r="N32" i="1"/>
  <c r="P30" i="1"/>
  <c r="N30" i="1"/>
  <c r="P28" i="1"/>
  <c r="N28" i="1"/>
  <c r="P26" i="1"/>
  <c r="N26" i="1"/>
  <c r="V26" i="1" l="1"/>
  <c r="V28" i="1"/>
  <c r="V30" i="1"/>
  <c r="V32" i="1"/>
  <c r="V34" i="1"/>
  <c r="V36" i="1"/>
  <c r="V38" i="1"/>
  <c r="V40" i="1"/>
  <c r="V42" i="1"/>
  <c r="V44" i="1"/>
  <c r="V46" i="1"/>
  <c r="V48" i="1"/>
  <c r="V50" i="1"/>
  <c r="V52" i="1"/>
  <c r="V54" i="1"/>
  <c r="V56" i="1"/>
  <c r="V58" i="1"/>
  <c r="V60" i="1"/>
  <c r="V62" i="1"/>
  <c r="V64" i="1"/>
  <c r="V66" i="1"/>
  <c r="V68" i="1"/>
  <c r="V70" i="1"/>
  <c r="V72" i="1"/>
  <c r="X14" i="1" l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2" i="1"/>
  <c r="X44" i="1"/>
  <c r="X46" i="1"/>
  <c r="X48" i="1"/>
  <c r="X50" i="1"/>
  <c r="X52" i="1"/>
  <c r="X54" i="1"/>
  <c r="X56" i="1"/>
  <c r="X58" i="1"/>
  <c r="X60" i="1"/>
  <c r="X62" i="1"/>
  <c r="X64" i="1"/>
  <c r="X66" i="1"/>
  <c r="X68" i="1"/>
  <c r="X70" i="1"/>
  <c r="X72" i="1"/>
  <c r="M22" i="1" l="1"/>
  <c r="W14" i="1" l="1"/>
  <c r="V14" i="1"/>
  <c r="L14" i="1"/>
  <c r="M72" i="1"/>
  <c r="M70" i="1"/>
  <c r="M66" i="1"/>
  <c r="M64" i="1"/>
  <c r="M62" i="1"/>
  <c r="M58" i="1"/>
  <c r="M56" i="1"/>
  <c r="M54" i="1"/>
  <c r="M52" i="1"/>
  <c r="M50" i="1"/>
  <c r="M48" i="1"/>
  <c r="M46" i="1"/>
  <c r="M42" i="1"/>
  <c r="M40" i="1"/>
  <c r="M38" i="1"/>
  <c r="M34" i="1"/>
  <c r="M32" i="1"/>
  <c r="M30" i="1"/>
  <c r="M28" i="1"/>
  <c r="M26" i="1"/>
  <c r="M24" i="1"/>
  <c r="M20" i="1"/>
  <c r="M18" i="1"/>
  <c r="M16" i="1"/>
  <c r="Y14" i="1" l="1"/>
  <c r="V16" i="1" s="1"/>
  <c r="N14" i="1"/>
  <c r="W16" i="1"/>
  <c r="L16" i="1" s="1"/>
  <c r="P16" i="1"/>
  <c r="P24" i="1"/>
  <c r="M36" i="1"/>
  <c r="M44" i="1"/>
  <c r="M60" i="1"/>
  <c r="M68" i="1"/>
  <c r="M6" i="1" l="1"/>
  <c r="P18" i="1"/>
  <c r="P20" i="1" l="1"/>
  <c r="P22" i="1" l="1"/>
  <c r="P6" i="1"/>
  <c r="W6" i="1" l="1"/>
  <c r="N16" i="1"/>
  <c r="Y16" i="1"/>
  <c r="W18" i="1" s="1"/>
  <c r="V18" i="1" l="1"/>
  <c r="L18" i="1" l="1"/>
  <c r="W3" i="1" s="1"/>
  <c r="V20" i="1"/>
  <c r="Y18" i="1" l="1"/>
  <c r="W20" i="1" s="1"/>
  <c r="L20" i="1" s="1"/>
  <c r="Y20" i="1" s="1"/>
  <c r="W22" i="1" s="1"/>
  <c r="N18" i="1"/>
  <c r="N20" i="1"/>
  <c r="V24" i="1"/>
  <c r="V22" i="1" l="1"/>
  <c r="N24" i="1"/>
  <c r="L22" i="1" l="1"/>
  <c r="Y22" i="1" s="1"/>
  <c r="W24" i="1" s="1"/>
  <c r="N22" i="1"/>
  <c r="N6" i="1"/>
  <c r="V6" i="1" l="1"/>
  <c r="V9" i="1" s="1"/>
  <c r="L24" i="1"/>
  <c r="Y24" i="1" s="1"/>
  <c r="W26" i="1" s="1"/>
  <c r="W9" i="1" l="1"/>
  <c r="L26" i="1"/>
  <c r="Y26" i="1" s="1"/>
  <c r="W28" i="1" s="1"/>
  <c r="R6" i="1" l="1"/>
  <c r="S6" i="1"/>
  <c r="L28" i="1"/>
  <c r="Y28" i="1" s="1"/>
  <c r="W30" i="1" s="1"/>
  <c r="L30" i="1" l="1"/>
  <c r="Y30" i="1" s="1"/>
  <c r="W32" i="1" s="1"/>
  <c r="L32" i="1" l="1"/>
  <c r="Y32" i="1" s="1"/>
  <c r="W34" i="1" s="1"/>
  <c r="L34" i="1" l="1"/>
  <c r="Y34" i="1" s="1"/>
  <c r="W36" i="1" l="1"/>
  <c r="L36" i="1" s="1"/>
  <c r="Y36" i="1" s="1"/>
  <c r="W38" i="1" l="1"/>
  <c r="L38" i="1" s="1"/>
  <c r="Y38" i="1" s="1"/>
  <c r="W40" i="1" s="1"/>
  <c r="L40" i="1" s="1"/>
  <c r="Y40" i="1" s="1"/>
  <c r="W42" i="1" s="1"/>
  <c r="L42" i="1" s="1"/>
  <c r="Y42" i="1" s="1"/>
  <c r="W44" i="1" s="1"/>
  <c r="L44" i="1" l="1"/>
  <c r="Y44" i="1" s="1"/>
  <c r="W46" i="1" s="1"/>
  <c r="L46" i="1" l="1"/>
  <c r="Y46" i="1" s="1"/>
  <c r="W48" i="1" s="1"/>
  <c r="L48" i="1" l="1"/>
  <c r="Y48" i="1" s="1"/>
  <c r="W50" i="1" s="1"/>
  <c r="L50" i="1" l="1"/>
  <c r="Y50" i="1" s="1"/>
  <c r="W52" i="1" s="1"/>
  <c r="L52" i="1" l="1"/>
  <c r="Y52" i="1" s="1"/>
  <c r="W54" i="1" s="1"/>
  <c r="L54" i="1" l="1"/>
  <c r="Y54" i="1" s="1"/>
  <c r="W56" i="1" s="1"/>
  <c r="L56" i="1" l="1"/>
  <c r="Y56" i="1" s="1"/>
  <c r="W58" i="1" s="1"/>
  <c r="L58" i="1" l="1"/>
  <c r="Y58" i="1" s="1"/>
  <c r="W60" i="1" s="1"/>
  <c r="L60" i="1" l="1"/>
  <c r="Y60" i="1" s="1"/>
  <c r="W62" i="1" s="1"/>
  <c r="L62" i="1" l="1"/>
  <c r="Y62" i="1" s="1"/>
  <c r="W64" i="1" s="1"/>
  <c r="L64" i="1" l="1"/>
  <c r="Y64" i="1" s="1"/>
  <c r="W66" i="1" s="1"/>
  <c r="L66" i="1" l="1"/>
  <c r="Y66" i="1" s="1"/>
  <c r="W68" i="1" s="1"/>
  <c r="L68" i="1" l="1"/>
  <c r="Y68" i="1" s="1"/>
  <c r="W70" i="1" s="1"/>
  <c r="L70" i="1" l="1"/>
  <c r="Y70" i="1" s="1"/>
  <c r="W72" i="1" s="1"/>
  <c r="L72" i="1" l="1"/>
  <c r="Y72" i="1" l="1"/>
  <c r="L6" i="1"/>
  <c r="T6" i="1" l="1"/>
  <c r="R9" i="1" s="1"/>
</calcChain>
</file>

<file path=xl/sharedStrings.xml><?xml version="1.0" encoding="utf-8"?>
<sst xmlns="http://schemas.openxmlformats.org/spreadsheetml/2006/main" count="188" uniqueCount="61">
  <si>
    <t>役職</t>
    <rPh sb="0" eb="2">
      <t>ヤクショク</t>
    </rPh>
    <phoneticPr fontId="1"/>
  </si>
  <si>
    <t>氏名</t>
    <rPh sb="0" eb="2">
      <t>シメイ</t>
    </rPh>
    <phoneticPr fontId="1"/>
  </si>
  <si>
    <t>雇入れ年月日</t>
    <rPh sb="0" eb="2">
      <t>ヤトイイ</t>
    </rPh>
    <rPh sb="3" eb="6">
      <t>ネンガッピ</t>
    </rPh>
    <phoneticPr fontId="1"/>
  </si>
  <si>
    <t>基準日（付与日）</t>
    <rPh sb="0" eb="2">
      <t>キジュン</t>
    </rPh>
    <rPh sb="4" eb="6">
      <t>フヨ</t>
    </rPh>
    <rPh sb="6" eb="7">
      <t>ビ</t>
    </rPh>
    <phoneticPr fontId="1"/>
  </si>
  <si>
    <t>時季指定可能日数</t>
    <rPh sb="0" eb="2">
      <t>ジキ</t>
    </rPh>
    <rPh sb="2" eb="4">
      <t>シテイ</t>
    </rPh>
    <rPh sb="4" eb="6">
      <t>カノウ</t>
    </rPh>
    <rPh sb="6" eb="8">
      <t>ニッスウ</t>
    </rPh>
    <phoneticPr fontId="1"/>
  </si>
  <si>
    <t>１日の所定労働時間</t>
    <rPh sb="1" eb="2">
      <t>ニチ</t>
    </rPh>
    <rPh sb="3" eb="5">
      <t>ショテイ</t>
    </rPh>
    <rPh sb="5" eb="7">
      <t>ロウドウ</t>
    </rPh>
    <rPh sb="7" eb="9">
      <t>ジカン</t>
    </rPh>
    <phoneticPr fontId="1"/>
  </si>
  <si>
    <t>時間単位年休１日の時間数</t>
    <rPh sb="0" eb="2">
      <t>ジカン</t>
    </rPh>
    <rPh sb="2" eb="4">
      <t>タンイ</t>
    </rPh>
    <rPh sb="4" eb="6">
      <t>ネンキュウ</t>
    </rPh>
    <rPh sb="7" eb="8">
      <t>ニチ</t>
    </rPh>
    <rPh sb="9" eb="12">
      <t>ジカンスウ</t>
    </rPh>
    <phoneticPr fontId="1"/>
  </si>
  <si>
    <t>インフォメーション</t>
    <phoneticPr fontId="1"/>
  </si>
  <si>
    <t>請求日</t>
    <rPh sb="0" eb="2">
      <t>セイキュウ</t>
    </rPh>
    <rPh sb="2" eb="3">
      <t>ビ</t>
    </rPh>
    <phoneticPr fontId="1"/>
  </si>
  <si>
    <t>指定区分</t>
    <rPh sb="0" eb="2">
      <t>シテイ</t>
    </rPh>
    <rPh sb="2" eb="4">
      <t>クブン</t>
    </rPh>
    <phoneticPr fontId="1"/>
  </si>
  <si>
    <t>休暇期間</t>
    <rPh sb="0" eb="2">
      <t>キュウカ</t>
    </rPh>
    <rPh sb="2" eb="4">
      <t>キカン</t>
    </rPh>
    <phoneticPr fontId="1"/>
  </si>
  <si>
    <t>（半休の場合）
休暇時間帯</t>
    <rPh sb="1" eb="3">
      <t>ハンキュウ</t>
    </rPh>
    <rPh sb="4" eb="6">
      <t>バアイ</t>
    </rPh>
    <rPh sb="8" eb="10">
      <t>キュウカ</t>
    </rPh>
    <rPh sb="10" eb="13">
      <t>ジカンタイ</t>
    </rPh>
    <phoneticPr fontId="1"/>
  </si>
  <si>
    <t>使用
日数</t>
    <rPh sb="0" eb="2">
      <t>シヨウ</t>
    </rPh>
    <rPh sb="3" eb="5">
      <t>ニッスウ</t>
    </rPh>
    <phoneticPr fontId="1"/>
  </si>
  <si>
    <t>使用
時間数</t>
    <rPh sb="0" eb="2">
      <t>シヨウ</t>
    </rPh>
    <rPh sb="3" eb="5">
      <t>ジカン</t>
    </rPh>
    <rPh sb="5" eb="6">
      <t>スウ</t>
    </rPh>
    <phoneticPr fontId="1"/>
  </si>
  <si>
    <t>残
日数</t>
    <rPh sb="0" eb="1">
      <t>ザン</t>
    </rPh>
    <rPh sb="2" eb="4">
      <t>ニッスウ</t>
    </rPh>
    <phoneticPr fontId="1"/>
  </si>
  <si>
    <t>取消</t>
    <rPh sb="0" eb="2">
      <t>トリケ</t>
    </rPh>
    <phoneticPr fontId="1"/>
  </si>
  <si>
    <t>備考</t>
    <rPh sb="0" eb="2">
      <t>ビコウ</t>
    </rPh>
    <phoneticPr fontId="1"/>
  </si>
  <si>
    <t>日数</t>
    <rPh sb="0" eb="2">
      <t>ニッスウ</t>
    </rPh>
    <phoneticPr fontId="1"/>
  </si>
  <si>
    <t>半休
時間</t>
    <rPh sb="0" eb="1">
      <t>ハン</t>
    </rPh>
    <rPh sb="1" eb="2">
      <t>キュウ</t>
    </rPh>
    <rPh sb="3" eb="5">
      <t>ジカン</t>
    </rPh>
    <phoneticPr fontId="1"/>
  </si>
  <si>
    <t>時間</t>
    <rPh sb="0" eb="2">
      <t>ジカン</t>
    </rPh>
    <phoneticPr fontId="1"/>
  </si>
  <si>
    <t>から</t>
    <phoneticPr fontId="1"/>
  </si>
  <si>
    <t>時から</t>
    <rPh sb="0" eb="1">
      <t>ジ</t>
    </rPh>
    <phoneticPr fontId="1"/>
  </si>
  <si>
    <t>まで</t>
    <phoneticPr fontId="1"/>
  </si>
  <si>
    <t>時まで</t>
    <rPh sb="0" eb="1">
      <t>ジ</t>
    </rPh>
    <phoneticPr fontId="1"/>
  </si>
  <si>
    <t>計算用（消さないで下さい）</t>
    <rPh sb="0" eb="3">
      <t>ケイサンヨウ</t>
    </rPh>
    <rPh sb="4" eb="5">
      <t>ケ</t>
    </rPh>
    <rPh sb="9" eb="10">
      <t>クダ</t>
    </rPh>
    <phoneticPr fontId="1"/>
  </si>
  <si>
    <t>取得日数</t>
    <rPh sb="0" eb="2">
      <t>シュトク</t>
    </rPh>
    <rPh sb="2" eb="4">
      <t>ニッスウ</t>
    </rPh>
    <phoneticPr fontId="1"/>
  </si>
  <si>
    <t>残日数</t>
    <rPh sb="0" eb="1">
      <t>ザン</t>
    </rPh>
    <rPh sb="1" eb="2">
      <t>ヒ</t>
    </rPh>
    <rPh sb="2" eb="3">
      <t>スウ</t>
    </rPh>
    <phoneticPr fontId="1"/>
  </si>
  <si>
    <t>次回繰越日数</t>
    <rPh sb="0" eb="2">
      <t>ジカイ</t>
    </rPh>
    <rPh sb="2" eb="4">
      <t>クリコシ</t>
    </rPh>
    <rPh sb="4" eb="6">
      <t>ニッスウ</t>
    </rPh>
    <phoneticPr fontId="1"/>
  </si>
  <si>
    <t>年度分</t>
    <rPh sb="0" eb="3">
      <t>ネンドブン</t>
    </rPh>
    <phoneticPr fontId="1"/>
  </si>
  <si>
    <t>所属長</t>
    <rPh sb="0" eb="3">
      <t>ショゾクチョウ</t>
    </rPh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</si>
  <si>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</si>
  <si>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</si>
  <si>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前年度繰越分</t>
    <rPh sb="0" eb="3">
      <t>ゼンネンド</t>
    </rPh>
    <rPh sb="3" eb="5">
      <t>クリコシ</t>
    </rPh>
    <rPh sb="5" eb="6">
      <t>ブン</t>
    </rPh>
    <phoneticPr fontId="1"/>
  </si>
  <si>
    <t>今年度付与日数</t>
    <rPh sb="0" eb="3">
      <t>コンネンド</t>
    </rPh>
    <rPh sb="3" eb="5">
      <t>フヨ</t>
    </rPh>
    <rPh sb="5" eb="7">
      <t>ニッスウ</t>
    </rPh>
    <phoneticPr fontId="1"/>
  </si>
  <si>
    <t>合計日数</t>
    <rPh sb="0" eb="2">
      <t>ゴウケイ</t>
    </rPh>
    <rPh sb="2" eb="4">
      <t>ニッスウ</t>
    </rPh>
    <rPh sb="3" eb="4">
      <t>キュウジツ</t>
    </rPh>
    <phoneticPr fontId="1"/>
  </si>
  <si>
    <t>次年度時効日数</t>
    <rPh sb="0" eb="3">
      <t>ジネンド</t>
    </rPh>
    <rPh sb="3" eb="5">
      <t>ジコウ</t>
    </rPh>
    <rPh sb="5" eb="7">
      <t>ニッスウ</t>
    </rPh>
    <phoneticPr fontId="1"/>
  </si>
  <si>
    <t>前年度付与日数</t>
    <rPh sb="0" eb="3">
      <t>ゼンネンド</t>
    </rPh>
    <rPh sb="3" eb="5">
      <t>フヨ</t>
    </rPh>
    <rPh sb="5" eb="7">
      <t>ニッスウ</t>
    </rPh>
    <phoneticPr fontId="1"/>
  </si>
  <si>
    <t>部門</t>
    <rPh sb="0" eb="2">
      <t>ブモン</t>
    </rPh>
    <phoneticPr fontId="1"/>
  </si>
  <si>
    <t>残
時間数</t>
    <rPh sb="0" eb="1">
      <t>ザン</t>
    </rPh>
    <rPh sb="2" eb="4">
      <t>ジカン</t>
    </rPh>
    <phoneticPr fontId="1"/>
  </si>
  <si>
    <t>チェック</t>
    <phoneticPr fontId="1"/>
  </si>
  <si>
    <t>前年度付与日</t>
    <rPh sb="0" eb="3">
      <t>ゼンネンド</t>
    </rPh>
    <rPh sb="3" eb="5">
      <t>フヨ</t>
    </rPh>
    <rPh sb="5" eb="6">
      <t>ビ</t>
    </rPh>
    <phoneticPr fontId="1"/>
  </si>
  <si>
    <t>使用条件及び免責事項</t>
    <rPh sb="0" eb="2">
      <t>シヨウ</t>
    </rPh>
    <rPh sb="2" eb="4">
      <t>ジョウケン</t>
    </rPh>
    <rPh sb="4" eb="5">
      <t>オヨ</t>
    </rPh>
    <rPh sb="6" eb="8">
      <t>メンセキ</t>
    </rPh>
    <rPh sb="8" eb="10">
      <t>ジコウ</t>
    </rPh>
    <phoneticPr fontId="1"/>
  </si>
  <si>
    <t>©全国社会保険労務士会連合会</t>
    <rPh sb="1" eb="3">
      <t>ゼンコク</t>
    </rPh>
    <rPh sb="3" eb="5">
      <t>シャカイ</t>
    </rPh>
    <rPh sb="5" eb="7">
      <t>ホケン</t>
    </rPh>
    <rPh sb="7" eb="10">
      <t>ロウムシ</t>
    </rPh>
    <rPh sb="10" eb="11">
      <t>カイ</t>
    </rPh>
    <rPh sb="11" eb="14">
      <t>レンゴウカイ</t>
    </rPh>
    <phoneticPr fontId="1"/>
  </si>
  <si>
    <t>時間単位年休の日数</t>
    <rPh sb="0" eb="2">
      <t>ジカン</t>
    </rPh>
    <rPh sb="2" eb="4">
      <t>タンイ</t>
    </rPh>
    <rPh sb="4" eb="6">
      <t>ネンキュウ</t>
    </rPh>
    <rPh sb="7" eb="9">
      <t>ニッスウ</t>
    </rPh>
    <phoneticPr fontId="1"/>
  </si>
  <si>
    <t>日</t>
    <rPh sb="0" eb="1">
      <t>ニチ</t>
    </rPh>
    <phoneticPr fontId="1"/>
  </si>
  <si>
    <t>時間単位年休の単位時間</t>
    <rPh sb="0" eb="2">
      <t>ジカン</t>
    </rPh>
    <rPh sb="2" eb="4">
      <t>タンイ</t>
    </rPh>
    <rPh sb="4" eb="6">
      <t>ネンキュウ</t>
    </rPh>
    <rPh sb="7" eb="9">
      <t>タンイ</t>
    </rPh>
    <rPh sb="9" eb="11">
      <t>ジカン</t>
    </rPh>
    <phoneticPr fontId="1"/>
  </si>
  <si>
    <t>（時間単位年休の場合）
休暇時間</t>
    <rPh sb="1" eb="3">
      <t>ジカン</t>
    </rPh>
    <rPh sb="3" eb="5">
      <t>タンイ</t>
    </rPh>
    <rPh sb="5" eb="6">
      <t>ネン</t>
    </rPh>
    <rPh sb="6" eb="7">
      <t>キュウ</t>
    </rPh>
    <rPh sb="8" eb="10">
      <t>バアイ</t>
    </rPh>
    <rPh sb="12" eb="14">
      <t>キュウカ</t>
    </rPh>
    <rPh sb="14" eb="16">
      <t>ジカン</t>
    </rPh>
    <phoneticPr fontId="1"/>
  </si>
  <si>
    <t>前年度取得日数</t>
    <rPh sb="0" eb="1">
      <t>マエ</t>
    </rPh>
    <rPh sb="1" eb="3">
      <t>ネンド</t>
    </rPh>
    <rPh sb="3" eb="5">
      <t>シュトク</t>
    </rPh>
    <rPh sb="5" eb="7">
      <t>ニッスウ</t>
    </rPh>
    <phoneticPr fontId="1"/>
  </si>
  <si>
    <t>使用日数計</t>
    <rPh sb="0" eb="2">
      <t>シヨウ</t>
    </rPh>
    <rPh sb="2" eb="4">
      <t>ニッスウ</t>
    </rPh>
    <rPh sb="4" eb="5">
      <t>ケイ</t>
    </rPh>
    <phoneticPr fontId="1"/>
  </si>
  <si>
    <t>使用時間数計</t>
    <rPh sb="0" eb="2">
      <t>シヨウ</t>
    </rPh>
    <rPh sb="2" eb="4">
      <t>ジカン</t>
    </rPh>
    <rPh sb="4" eb="5">
      <t>スウ</t>
    </rPh>
    <rPh sb="5" eb="6">
      <t>ケイ</t>
    </rPh>
    <phoneticPr fontId="1"/>
  </si>
  <si>
    <t>使用日数
累計</t>
    <rPh sb="0" eb="2">
      <t>シヨウ</t>
    </rPh>
    <rPh sb="2" eb="4">
      <t>ニッスウ</t>
    </rPh>
    <rPh sb="5" eb="7">
      <t>ルイケイ</t>
    </rPh>
    <phoneticPr fontId="1"/>
  </si>
  <si>
    <t>時季指定日数</t>
    <rPh sb="0" eb="2">
      <t>ジキ</t>
    </rPh>
    <rPh sb="2" eb="4">
      <t>シテイ</t>
    </rPh>
    <rPh sb="4" eb="6">
      <t>ニッスウ</t>
    </rPh>
    <phoneticPr fontId="1"/>
  </si>
  <si>
    <t>重複月数</t>
    <rPh sb="0" eb="2">
      <t>チョウフク</t>
    </rPh>
    <rPh sb="2" eb="4">
      <t>ツキスウ</t>
    </rPh>
    <phoneticPr fontId="1"/>
  </si>
  <si>
    <t>従業員番号：</t>
    <rPh sb="0" eb="3">
      <t>ジュウギョウイン</t>
    </rPh>
    <rPh sb="3" eb="5">
      <t>バンゴウ</t>
    </rPh>
    <phoneticPr fontId="1"/>
  </si>
  <si>
    <t>計画年休日数</t>
    <rPh sb="0" eb="2">
      <t>ケイカク</t>
    </rPh>
    <rPh sb="2" eb="4">
      <t>ネンキュウ</t>
    </rPh>
    <rPh sb="4" eb="6">
      <t>ニッスウ</t>
    </rPh>
    <phoneticPr fontId="1"/>
  </si>
  <si>
    <t>計画年休上限</t>
    <rPh sb="0" eb="2">
      <t>ケイカク</t>
    </rPh>
    <rPh sb="2" eb="4">
      <t>ネンキュウ</t>
    </rPh>
    <rPh sb="4" eb="6">
      <t>ジョウゲン</t>
    </rPh>
    <phoneticPr fontId="1"/>
  </si>
  <si>
    <t>・本ツールは無償で提供されますが、何の欠陥も無いという無制限の保証を行うものではありません。</t>
    <rPh sb="1" eb="2">
      <t>ホン</t>
    </rPh>
    <rPh sb="6" eb="8">
      <t>ムショウ</t>
    </rPh>
    <rPh sb="9" eb="11">
      <t>テイキョウ</t>
    </rPh>
    <rPh sb="17" eb="18">
      <t>ナン</t>
    </rPh>
    <rPh sb="19" eb="21">
      <t>ケッカン</t>
    </rPh>
    <rPh sb="22" eb="23">
      <t>ナ</t>
    </rPh>
    <rPh sb="27" eb="30">
      <t>ムセイゲン</t>
    </rPh>
    <rPh sb="31" eb="33">
      <t>ホショウ</t>
    </rPh>
    <rPh sb="34" eb="35">
      <t>オコナ</t>
    </rPh>
    <phoneticPr fontId="1"/>
  </si>
  <si>
    <t>・本ツールを使用することによって生じるいかなる問題や損害について、全国社会保険労務士会連合会はその責を負いません。</t>
    <rPh sb="1" eb="2">
      <t>ホン</t>
    </rPh>
    <rPh sb="6" eb="8">
      <t>シヨウ</t>
    </rPh>
    <rPh sb="16" eb="17">
      <t>ショウ</t>
    </rPh>
    <rPh sb="23" eb="25">
      <t>モンダイ</t>
    </rPh>
    <rPh sb="26" eb="28">
      <t>ソンガイ</t>
    </rPh>
    <rPh sb="33" eb="35">
      <t>ゼンコク</t>
    </rPh>
    <rPh sb="35" eb="37">
      <t>シャカイ</t>
    </rPh>
    <rPh sb="37" eb="39">
      <t>ホケン</t>
    </rPh>
    <rPh sb="39" eb="42">
      <t>ロウムシ</t>
    </rPh>
    <rPh sb="42" eb="43">
      <t>カイ</t>
    </rPh>
    <rPh sb="43" eb="45">
      <t>レンゴウ</t>
    </rPh>
    <rPh sb="45" eb="46">
      <t>カイ</t>
    </rPh>
    <rPh sb="49" eb="50">
      <t>セキ</t>
    </rPh>
    <rPh sb="51" eb="52">
      <t>オ</t>
    </rPh>
    <phoneticPr fontId="1"/>
  </si>
  <si>
    <t>・年次有給休暇管理簿（以下、「本ツール」という。）の有償再頒布を禁じます。</t>
    <rPh sb="1" eb="3">
      <t>ネンジ</t>
    </rPh>
    <rPh sb="3" eb="5">
      <t>ユウキュウ</t>
    </rPh>
    <rPh sb="5" eb="7">
      <t>キュウカ</t>
    </rPh>
    <rPh sb="7" eb="9">
      <t>カンリ</t>
    </rPh>
    <rPh sb="9" eb="10">
      <t>ボ</t>
    </rPh>
    <rPh sb="11" eb="13">
      <t>イカ</t>
    </rPh>
    <rPh sb="15" eb="16">
      <t>ホン</t>
    </rPh>
    <rPh sb="26" eb="28">
      <t>ユウショウ</t>
    </rPh>
    <rPh sb="28" eb="31">
      <t>サイハンプ</t>
    </rPh>
    <rPh sb="32" eb="33">
      <t>キン</t>
    </rPh>
    <phoneticPr fontId="1"/>
  </si>
  <si>
    <t>・本ツールのご利用はご自身の責任において行ってください。</t>
    <rPh sb="1" eb="2">
      <t>ホン</t>
    </rPh>
    <rPh sb="7" eb="9">
      <t>リヨウ</t>
    </rPh>
    <rPh sb="11" eb="13">
      <t>ジシン</t>
    </rPh>
    <rPh sb="14" eb="16">
      <t>セキニン</t>
    </rPh>
    <rPh sb="20" eb="21">
      <t>オコナ</t>
    </rPh>
    <phoneticPr fontId="1"/>
  </si>
  <si>
    <t>Ver.1.1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</si>
</sst>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General&quot; 日&quot;"/>
    <numFmt numFmtId="178" formatCode="General&quot; 時間&quot;"/>
    <numFmt numFmtId="179" formatCode="&quot;/　&quot;General&quot; 日&quot;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/>
    <xf numFmtId="0" fontId="0" fillId="0" borderId="0" xfId="0" applyFont="1" applyProtection="1"/>
    <xf numFmtId="0" fontId="9" fillId="3" borderId="12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177" fontId="6" fillId="3" borderId="3" xfId="0" applyNumberFormat="1" applyFont="1" applyFill="1" applyBorder="1" applyAlignment="1"/>
    <xf numFmtId="178" fontId="6" fillId="3" borderId="5" xfId="0" applyNumberFormat="1" applyFont="1" applyFill="1" applyBorder="1" applyAlignment="1"/>
    <xf numFmtId="0" fontId="0" fillId="3" borderId="0" xfId="0" applyFont="1" applyFill="1"/>
    <xf numFmtId="177" fontId="2" fillId="3" borderId="12" xfId="0" applyNumberFormat="1" applyFont="1" applyFill="1" applyBorder="1" applyProtection="1">
      <protection locked="0"/>
    </xf>
    <xf numFmtId="0" fontId="2" fillId="3" borderId="0" xfId="0" applyFont="1" applyFill="1"/>
    <xf numFmtId="0" fontId="9" fillId="0" borderId="0" xfId="0" applyFont="1" applyBorder="1" applyAlignment="1">
      <alignment shrinkToFit="1"/>
    </xf>
    <xf numFmtId="0" fontId="9" fillId="3" borderId="12" xfId="0" applyFont="1" applyFill="1" applyBorder="1" applyAlignment="1">
      <alignment horizontal="center" shrinkToFit="1"/>
    </xf>
    <xf numFmtId="178" fontId="5" fillId="3" borderId="5" xfId="0" applyNumberFormat="1" applyFont="1" applyFill="1" applyBorder="1"/>
    <xf numFmtId="14" fontId="0" fillId="0" borderId="0" xfId="0" applyNumberFormat="1"/>
    <xf numFmtId="0" fontId="9" fillId="3" borderId="0" xfId="0" applyFont="1" applyFill="1" applyBorder="1" applyAlignment="1">
      <alignment horizontal="center" shrinkToFit="1"/>
    </xf>
    <xf numFmtId="177" fontId="2" fillId="3" borderId="0" xfId="0" applyNumberFormat="1" applyFont="1" applyFill="1" applyBorder="1" applyProtection="1">
      <protection locked="0"/>
    </xf>
    <xf numFmtId="0" fontId="0" fillId="0" borderId="0" xfId="0" applyFont="1" applyBorder="1" applyAlignment="1">
      <alignment horizontal="center"/>
    </xf>
    <xf numFmtId="177" fontId="5" fillId="3" borderId="5" xfId="0" applyNumberFormat="1" applyFont="1" applyFill="1" applyBorder="1"/>
    <xf numFmtId="0" fontId="6" fillId="0" borderId="2" xfId="0" applyNumberFormat="1" applyFont="1" applyBorder="1" applyAlignment="1" applyProtection="1">
      <alignment shrinkToFit="1"/>
      <protection locked="0"/>
    </xf>
    <xf numFmtId="14" fontId="5" fillId="0" borderId="0" xfId="0" applyNumberFormat="1" applyFont="1"/>
    <xf numFmtId="176" fontId="0" fillId="0" borderId="0" xfId="0" applyNumberFormat="1"/>
    <xf numFmtId="0" fontId="5" fillId="3" borderId="12" xfId="0" applyNumberFormat="1" applyFont="1" applyFill="1" applyBorder="1"/>
    <xf numFmtId="0" fontId="6" fillId="0" borderId="3" xfId="0" applyNumberFormat="1" applyFont="1" applyBorder="1" applyAlignment="1" applyProtection="1">
      <alignment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3" borderId="12" xfId="0" applyFont="1" applyFill="1" applyBorder="1"/>
    <xf numFmtId="0" fontId="0" fillId="0" borderId="2" xfId="0" applyNumberFormat="1" applyFont="1" applyBorder="1" applyAlignment="1" applyProtection="1">
      <alignment shrinkToFit="1"/>
      <protection locked="0"/>
    </xf>
    <xf numFmtId="0" fontId="11" fillId="0" borderId="3" xfId="0" applyNumberFormat="1" applyFont="1" applyBorder="1" applyAlignment="1" applyProtection="1">
      <alignment shrinkToFit="1"/>
      <protection locked="0"/>
    </xf>
    <xf numFmtId="0" fontId="2" fillId="0" borderId="2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shrinkToFit="1"/>
    </xf>
    <xf numFmtId="176" fontId="2" fillId="0" borderId="0" xfId="0" applyNumberFormat="1" applyFont="1" applyBorder="1" applyAlignment="1">
      <alignment shrinkToFit="1"/>
    </xf>
    <xf numFmtId="176" fontId="0" fillId="0" borderId="1" xfId="0" applyNumberFormat="1" applyBorder="1" applyAlignment="1">
      <alignment shrinkToFit="1"/>
    </xf>
    <xf numFmtId="176" fontId="0" fillId="0" borderId="1" xfId="0" applyNumberFormat="1" applyBorder="1" applyAlignment="1">
      <alignment vertical="center" shrinkToFit="1"/>
    </xf>
    <xf numFmtId="0" fontId="3" fillId="2" borderId="2" xfId="0" applyFont="1" applyFill="1" applyBorder="1" applyAlignment="1">
      <alignment horizontal="centerContinuous" shrinkToFit="1"/>
    </xf>
    <xf numFmtId="0" fontId="3" fillId="2" borderId="3" xfId="0" applyFont="1" applyFill="1" applyBorder="1" applyAlignment="1">
      <alignment horizontal="centerContinuous" shrinkToFit="1"/>
    </xf>
    <xf numFmtId="0" fontId="4" fillId="2" borderId="3" xfId="0" applyFont="1" applyFill="1" applyBorder="1" applyAlignment="1">
      <alignment horizontal="centerContinuous" shrinkToFit="1"/>
    </xf>
    <xf numFmtId="0" fontId="4" fillId="2" borderId="6" xfId="0" applyFont="1" applyFill="1" applyBorder="1" applyAlignment="1">
      <alignment horizontal="centerContinuous" shrinkToFit="1"/>
    </xf>
    <xf numFmtId="0" fontId="4" fillId="2" borderId="4" xfId="0" applyFont="1" applyFill="1" applyBorder="1" applyAlignment="1">
      <alignment horizontal="centerContinuous" shrinkToFit="1"/>
    </xf>
    <xf numFmtId="0" fontId="4" fillId="2" borderId="5" xfId="0" applyFont="1" applyFill="1" applyBorder="1" applyAlignment="1">
      <alignment horizontal="centerContinuous" shrinkToFit="1"/>
    </xf>
    <xf numFmtId="0" fontId="4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0" fillId="0" borderId="0" xfId="0" applyNumberFormat="1" applyAlignment="1">
      <alignment shrinkToFit="1"/>
    </xf>
    <xf numFmtId="0" fontId="4" fillId="0" borderId="7" xfId="0" applyFont="1" applyBorder="1" applyAlignment="1">
      <alignment shrinkToFit="1"/>
    </xf>
    <xf numFmtId="0" fontId="4" fillId="2" borderId="8" xfId="0" applyFont="1" applyFill="1" applyBorder="1" applyAlignment="1">
      <alignment horizontal="centerContinuous" shrinkToFit="1"/>
    </xf>
    <xf numFmtId="177" fontId="0" fillId="0" borderId="3" xfId="0" applyNumberFormat="1" applyFont="1" applyBorder="1" applyAlignment="1" applyProtection="1">
      <alignment shrinkToFit="1"/>
    </xf>
    <xf numFmtId="178" fontId="11" fillId="0" borderId="3" xfId="0" applyNumberFormat="1" applyFont="1" applyBorder="1" applyAlignment="1" applyProtection="1">
      <alignment shrinkToFit="1"/>
    </xf>
    <xf numFmtId="177" fontId="11" fillId="0" borderId="5" xfId="0" applyNumberFormat="1" applyFont="1" applyBorder="1" applyAlignment="1" applyProtection="1">
      <alignment shrinkToFit="1"/>
    </xf>
    <xf numFmtId="178" fontId="11" fillId="0" borderId="5" xfId="0" applyNumberFormat="1" applyFont="1" applyBorder="1" applyAlignment="1">
      <alignment shrinkToFit="1"/>
    </xf>
    <xf numFmtId="0" fontId="11" fillId="0" borderId="0" xfId="0" applyFont="1" applyAlignment="1">
      <alignment shrinkToFit="1"/>
    </xf>
    <xf numFmtId="177" fontId="11" fillId="0" borderId="2" xfId="0" applyNumberFormat="1" applyFont="1" applyFill="1" applyBorder="1" applyAlignment="1">
      <alignment shrinkToFit="1"/>
    </xf>
    <xf numFmtId="178" fontId="11" fillId="0" borderId="5" xfId="0" applyNumberFormat="1" applyFont="1" applyFill="1" applyBorder="1" applyAlignment="1">
      <alignment shrinkToFit="1"/>
    </xf>
    <xf numFmtId="177" fontId="11" fillId="0" borderId="3" xfId="0" applyNumberFormat="1" applyFont="1" applyBorder="1" applyAlignment="1">
      <alignment shrinkToFit="1"/>
    </xf>
    <xf numFmtId="178" fontId="11" fillId="0" borderId="3" xfId="0" applyNumberFormat="1" applyFont="1" applyBorder="1" applyAlignment="1">
      <alignment shrinkToFit="1"/>
    </xf>
    <xf numFmtId="177" fontId="11" fillId="0" borderId="2" xfId="0" applyNumberFormat="1" applyFont="1" applyBorder="1" applyAlignment="1">
      <alignment shrinkToFit="1"/>
    </xf>
    <xf numFmtId="179" fontId="11" fillId="0" borderId="5" xfId="0" applyNumberFormat="1" applyFont="1" applyFill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 applyProtection="1">
      <alignment shrinkToFit="1"/>
    </xf>
    <xf numFmtId="178" fontId="2" fillId="0" borderId="5" xfId="0" applyNumberFormat="1" applyFont="1" applyBorder="1" applyAlignment="1" applyProtection="1">
      <alignment shrinkToFit="1"/>
    </xf>
    <xf numFmtId="178" fontId="2" fillId="0" borderId="3" xfId="0" applyNumberFormat="1" applyFont="1" applyBorder="1" applyAlignment="1" applyProtection="1">
      <alignment shrinkToFit="1"/>
    </xf>
    <xf numFmtId="0" fontId="6" fillId="0" borderId="5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177" fontId="6" fillId="0" borderId="3" xfId="0" applyNumberFormat="1" applyFont="1" applyBorder="1" applyAlignment="1" applyProtection="1">
      <alignment shrinkToFit="1"/>
    </xf>
    <xf numFmtId="177" fontId="6" fillId="0" borderId="5" xfId="0" applyNumberFormat="1" applyFont="1" applyBorder="1" applyAlignment="1" applyProtection="1">
      <alignment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shrinkToFit="1"/>
    </xf>
    <xf numFmtId="0" fontId="6" fillId="0" borderId="1" xfId="0" applyFont="1" applyBorder="1" applyAlignment="1" applyProtection="1">
      <alignment shrinkToFit="1"/>
      <protection locked="0"/>
    </xf>
    <xf numFmtId="0" fontId="4" fillId="0" borderId="11" xfId="0" applyFont="1" applyBorder="1" applyAlignment="1">
      <alignment shrinkToFit="1"/>
    </xf>
    <xf numFmtId="0" fontId="6" fillId="0" borderId="6" xfId="0" applyFont="1" applyBorder="1" applyAlignment="1" applyProtection="1">
      <alignment shrinkToFit="1"/>
      <protection locked="0"/>
    </xf>
    <xf numFmtId="0" fontId="4" fillId="0" borderId="8" xfId="0" applyFont="1" applyBorder="1" applyAlignment="1">
      <alignment shrinkToFit="1"/>
    </xf>
    <xf numFmtId="0" fontId="6" fillId="0" borderId="6" xfId="0" applyFont="1" applyBorder="1" applyAlignment="1" applyProtection="1">
      <alignment shrinkToFit="1"/>
    </xf>
    <xf numFmtId="176" fontId="0" fillId="0" borderId="2" xfId="0" applyNumberFormat="1" applyFont="1" applyBorder="1" applyAlignment="1" applyProtection="1">
      <alignment horizontal="center" shrinkToFit="1"/>
      <protection locked="0"/>
    </xf>
    <xf numFmtId="176" fontId="0" fillId="0" borderId="3" xfId="0" applyNumberFormat="1" applyFont="1" applyBorder="1" applyAlignment="1" applyProtection="1">
      <alignment horizontal="center" shrinkToFit="1"/>
      <protection locked="0"/>
    </xf>
    <xf numFmtId="176" fontId="0" fillId="0" borderId="5" xfId="0" applyNumberFormat="1" applyFont="1" applyBorder="1" applyAlignment="1" applyProtection="1">
      <alignment horizontal="center" shrinkToFit="1"/>
      <protection locked="0"/>
    </xf>
    <xf numFmtId="178" fontId="11" fillId="0" borderId="3" xfId="0" applyNumberFormat="1" applyFont="1" applyBorder="1" applyAlignment="1">
      <alignment horizontal="center" shrinkToFit="1"/>
    </xf>
    <xf numFmtId="178" fontId="11" fillId="0" borderId="5" xfId="0" applyNumberFormat="1" applyFont="1" applyBorder="1" applyAlignment="1">
      <alignment horizontal="center" shrinkToFit="1"/>
    </xf>
    <xf numFmtId="177" fontId="11" fillId="0" borderId="2" xfId="0" applyNumberFormat="1" applyFont="1" applyBorder="1" applyAlignment="1">
      <alignment horizontal="center" shrinkToFit="1"/>
    </xf>
    <xf numFmtId="177" fontId="11" fillId="0" borderId="3" xfId="0" applyNumberFormat="1" applyFont="1" applyBorder="1" applyAlignment="1">
      <alignment horizont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178" fontId="6" fillId="0" borderId="13" xfId="0" applyNumberFormat="1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178" fontId="6" fillId="0" borderId="4" xfId="0" applyNumberFormat="1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2" xfId="0" applyNumberFormat="1" applyFont="1" applyBorder="1" applyAlignment="1" applyProtection="1">
      <alignment horizontal="center" shrinkToFit="1"/>
      <protection locked="0"/>
    </xf>
    <xf numFmtId="0" fontId="4" fillId="2" borderId="4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 shrinkToFit="1"/>
    </xf>
    <xf numFmtId="176" fontId="7" fillId="0" borderId="3" xfId="0" applyNumberFormat="1" applyFont="1" applyBorder="1" applyAlignment="1">
      <alignment horizontal="center" shrinkToFit="1"/>
    </xf>
    <xf numFmtId="176" fontId="7" fillId="0" borderId="5" xfId="0" applyNumberFormat="1" applyFont="1" applyBorder="1" applyAlignment="1">
      <alignment horizont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shrinkToFit="1"/>
    </xf>
    <xf numFmtId="178" fontId="6" fillId="3" borderId="9" xfId="0" applyNumberFormat="1" applyFont="1" applyFill="1" applyBorder="1" applyAlignment="1">
      <alignment horizontal="center" vertical="center"/>
    </xf>
    <xf numFmtId="178" fontId="6" fillId="3" borderId="13" xfId="0" applyNumberFormat="1" applyFont="1" applyFill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center" vertical="center"/>
    </xf>
    <xf numFmtId="177" fontId="6" fillId="3" borderId="13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 applyProtection="1">
      <alignment vertical="center" shrinkToFit="1"/>
      <protection locked="0"/>
    </xf>
    <xf numFmtId="176" fontId="6" fillId="0" borderId="10" xfId="0" applyNumberFormat="1" applyFont="1" applyBorder="1" applyAlignment="1" applyProtection="1">
      <alignment vertical="center" shrinkToFit="1"/>
      <protection locked="0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center" vertical="center" shrinkToFit="1"/>
    </xf>
    <xf numFmtId="177" fontId="6" fillId="0" borderId="10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 applyProtection="1">
      <alignment shrinkToFit="1"/>
      <protection locked="0"/>
    </xf>
    <xf numFmtId="176" fontId="6" fillId="0" borderId="1" xfId="0" applyNumberFormat="1" applyFont="1" applyBorder="1" applyAlignment="1" applyProtection="1">
      <alignment shrinkToFit="1"/>
      <protection locked="0"/>
    </xf>
    <xf numFmtId="176" fontId="6" fillId="0" borderId="4" xfId="0" applyNumberFormat="1" applyFont="1" applyBorder="1" applyAlignment="1" applyProtection="1">
      <alignment shrinkToFit="1"/>
      <protection locked="0"/>
    </xf>
    <xf numFmtId="176" fontId="6" fillId="0" borderId="6" xfId="0" applyNumberFormat="1" applyFont="1" applyBorder="1" applyAlignment="1" applyProtection="1">
      <alignment shrinkToFit="1"/>
      <protection locked="0"/>
    </xf>
    <xf numFmtId="177" fontId="11" fillId="0" borderId="2" xfId="0" applyNumberFormat="1" applyFont="1" applyBorder="1" applyAlignment="1">
      <alignment shrinkToFit="1"/>
    </xf>
    <xf numFmtId="177" fontId="11" fillId="0" borderId="3" xfId="0" applyNumberFormat="1" applyFont="1" applyBorder="1" applyAlignment="1">
      <alignment shrinkToFit="1"/>
    </xf>
    <xf numFmtId="0" fontId="9" fillId="2" borderId="4" xfId="0" applyFont="1" applyFill="1" applyBorder="1" applyAlignment="1">
      <alignment horizontal="center" shrinkToFit="1"/>
    </xf>
    <xf numFmtId="0" fontId="9" fillId="2" borderId="6" xfId="0" applyFont="1" applyFill="1" applyBorder="1" applyAlignment="1">
      <alignment horizontal="center" shrinkToFit="1"/>
    </xf>
    <xf numFmtId="0" fontId="9" fillId="2" borderId="8" xfId="0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shrinkToFit="1"/>
    </xf>
    <xf numFmtId="0" fontId="9" fillId="3" borderId="5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shrinkToFit="1"/>
      <protection locked="0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1" fillId="0" borderId="2" xfId="0" applyNumberFormat="1" applyFont="1" applyBorder="1" applyAlignment="1" applyProtection="1">
      <alignment shrinkToFit="1"/>
      <protection locked="0"/>
    </xf>
    <xf numFmtId="0" fontId="11" fillId="0" borderId="3" xfId="0" applyNumberFormat="1" applyFont="1" applyBorder="1" applyAlignment="1" applyProtection="1">
      <alignment shrinkToFit="1"/>
      <protection locked="0"/>
    </xf>
    <xf numFmtId="0" fontId="6" fillId="0" borderId="2" xfId="0" applyNumberFormat="1" applyFont="1" applyBorder="1" applyAlignment="1" applyProtection="1">
      <alignment shrinkToFit="1"/>
    </xf>
    <xf numFmtId="0" fontId="6" fillId="0" borderId="3" xfId="0" applyNumberFormat="1" applyFont="1" applyBorder="1" applyAlignment="1" applyProtection="1">
      <alignment shrinkToFit="1"/>
    </xf>
    <xf numFmtId="0" fontId="2" fillId="0" borderId="2" xfId="0" applyNumberFormat="1" applyFont="1" applyBorder="1" applyAlignment="1" applyProtection="1">
      <alignment shrinkToFit="1"/>
      <protection locked="0"/>
    </xf>
    <xf numFmtId="0" fontId="2" fillId="0" borderId="3" xfId="0" applyNumberFormat="1" applyFont="1" applyBorder="1" applyAlignment="1" applyProtection="1">
      <alignment shrinkToFit="1"/>
      <protection locked="0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X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9</xdr:row>
          <xdr:rowOff>19050</xdr:rowOff>
        </xdr:from>
        <xdr:to>
          <xdr:col>20</xdr:col>
          <xdr:colOff>666750</xdr:colOff>
          <xdr:row>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今年度付与した年次有給休暇から優先的に使用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73"/>
  <sheetViews>
    <sheetView showGridLines="0" tabSelected="1" zoomScaleNormal="100" zoomScaleSheetLayoutView="85" workbookViewId="0">
      <pane ySplit="11" topLeftCell="A12" activePane="bottomLeft" state="frozen"/>
      <selection pane="bottomLeft" activeCell="C1" sqref="C1:D1"/>
    </sheetView>
  </sheetViews>
  <sheetFormatPr defaultRowHeight="13.5" outlineLevelCol="1" x14ac:dyDescent="0.15"/>
  <cols>
    <col min="1" max="1" width="8.75" customWidth="1"/>
    <col min="2" max="4" width="5" customWidth="1"/>
    <col min="5" max="5" width="7.5" customWidth="1"/>
    <col min="6" max="6" width="6.25" customWidth="1"/>
    <col min="7" max="7" width="7.5" customWidth="1"/>
    <col min="8" max="8" width="8.75" customWidth="1"/>
    <col min="9" max="9" width="5" customWidth="1"/>
    <col min="10" max="10" width="8.75" customWidth="1"/>
    <col min="11" max="12" width="7.5" customWidth="1"/>
    <col min="13" max="13" width="8" customWidth="1"/>
    <col min="14" max="17" width="4" customWidth="1"/>
    <col min="18" max="18" width="7.5" customWidth="1"/>
    <col min="19" max="19" width="8" bestFit="1" customWidth="1"/>
    <col min="20" max="21" width="11.75" customWidth="1"/>
    <col min="22" max="25" width="10" style="11" hidden="1" customWidth="1" outlineLevel="1"/>
    <col min="26" max="26" width="9" customWidth="1" collapsed="1"/>
  </cols>
  <sheetData>
    <row r="1" spans="1:26" ht="18" customHeight="1" x14ac:dyDescent="0.15">
      <c r="A1" s="160" t="s">
        <v>53</v>
      </c>
      <c r="B1" s="160"/>
      <c r="C1" s="159"/>
      <c r="D1" s="159"/>
      <c r="E1" s="37"/>
      <c r="F1" s="37"/>
      <c r="G1" s="38"/>
      <c r="H1" s="37"/>
      <c r="I1" s="37"/>
      <c r="J1" s="37"/>
      <c r="K1" s="37"/>
      <c r="L1" s="37"/>
      <c r="M1" s="39"/>
      <c r="N1" s="37"/>
      <c r="O1" s="37"/>
      <c r="P1" s="37"/>
      <c r="Q1" s="37"/>
      <c r="R1" s="32"/>
      <c r="S1" s="40" t="s">
        <v>28</v>
      </c>
      <c r="T1" s="103">
        <f ca="1">TODAY()</f>
        <v>43825</v>
      </c>
      <c r="U1" s="103"/>
      <c r="V1" s="18" t="s">
        <v>24</v>
      </c>
    </row>
    <row r="2" spans="1:26" s="1" customFormat="1" ht="11.25" x14ac:dyDescent="0.15">
      <c r="A2" s="41" t="s">
        <v>37</v>
      </c>
      <c r="B2" s="42"/>
      <c r="C2" s="43"/>
      <c r="D2" s="44"/>
      <c r="E2" s="45" t="s">
        <v>0</v>
      </c>
      <c r="F2" s="45"/>
      <c r="G2" s="45"/>
      <c r="H2" s="41" t="s">
        <v>1</v>
      </c>
      <c r="I2" s="42"/>
      <c r="J2" s="46"/>
      <c r="K2" s="47"/>
      <c r="L2" s="41" t="s">
        <v>2</v>
      </c>
      <c r="M2" s="43"/>
      <c r="N2" s="43"/>
      <c r="O2" s="44"/>
      <c r="P2" s="45" t="s">
        <v>40</v>
      </c>
      <c r="Q2" s="44"/>
      <c r="R2" s="44"/>
      <c r="S2" s="44"/>
      <c r="T2" s="112" t="s">
        <v>3</v>
      </c>
      <c r="U2" s="112"/>
      <c r="V2" s="10" t="s">
        <v>55</v>
      </c>
      <c r="W2" s="10" t="s">
        <v>54</v>
      </c>
      <c r="X2" s="10" t="s">
        <v>52</v>
      </c>
      <c r="Y2" s="12"/>
    </row>
    <row r="3" spans="1:26" s="2" customFormat="1" ht="22.5" customHeight="1" x14ac:dyDescent="0.15">
      <c r="A3" s="144"/>
      <c r="B3" s="145"/>
      <c r="C3" s="145"/>
      <c r="D3" s="146"/>
      <c r="E3" s="144"/>
      <c r="F3" s="145"/>
      <c r="G3" s="146"/>
      <c r="H3" s="144"/>
      <c r="I3" s="145"/>
      <c r="J3" s="146"/>
      <c r="K3" s="48"/>
      <c r="L3" s="79"/>
      <c r="M3" s="80"/>
      <c r="N3" s="80"/>
      <c r="O3" s="81"/>
      <c r="P3" s="79"/>
      <c r="Q3" s="80"/>
      <c r="R3" s="80"/>
      <c r="S3" s="81"/>
      <c r="T3" s="104"/>
      <c r="U3" s="104"/>
      <c r="V3" s="26">
        <f>IF(H6-5&gt;0,H6-5,0)</f>
        <v>0</v>
      </c>
      <c r="W3" s="26">
        <f ca="1">SUMIF(C12:D952,"計画的付与",L12:L952)</f>
        <v>0</v>
      </c>
      <c r="X3" s="30" t="e">
        <f>(YEAR(T3-1)-YEAR(P3))*12+MONTH(T3-1)-MONTH(P3)+IF(DAY(T3-1)&gt;=DAY(P3),1,0)+12</f>
        <v>#NUM!</v>
      </c>
      <c r="Y3" s="13"/>
      <c r="Z3" s="28"/>
    </row>
    <row r="4" spans="1:26" ht="3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49"/>
      <c r="U4" s="37"/>
    </row>
    <row r="5" spans="1:26" s="1" customFormat="1" ht="11.25" x14ac:dyDescent="0.15">
      <c r="A5" s="41" t="s">
        <v>32</v>
      </c>
      <c r="B5" s="42"/>
      <c r="C5" s="46"/>
      <c r="D5" s="44"/>
      <c r="E5" s="45" t="s">
        <v>33</v>
      </c>
      <c r="F5" s="45"/>
      <c r="G5" s="45"/>
      <c r="H5" s="41" t="s">
        <v>34</v>
      </c>
      <c r="I5" s="42"/>
      <c r="J5" s="46"/>
      <c r="K5" s="50"/>
      <c r="L5" s="45" t="s">
        <v>25</v>
      </c>
      <c r="M5" s="51"/>
      <c r="N5" s="45" t="s">
        <v>26</v>
      </c>
      <c r="O5" s="44"/>
      <c r="P5" s="44"/>
      <c r="Q5" s="51"/>
      <c r="R5" s="44" t="s">
        <v>27</v>
      </c>
      <c r="S5" s="44"/>
      <c r="T5" s="105" t="s">
        <v>4</v>
      </c>
      <c r="U5" s="106"/>
      <c r="V5" s="10" t="s">
        <v>48</v>
      </c>
      <c r="W5" s="10" t="s">
        <v>49</v>
      </c>
      <c r="X5" s="10" t="s">
        <v>51</v>
      </c>
      <c r="Y5" s="12"/>
    </row>
    <row r="6" spans="1:26" ht="22.5" customHeight="1" x14ac:dyDescent="0.15">
      <c r="A6" s="34"/>
      <c r="B6" s="52" t="s">
        <v>31</v>
      </c>
      <c r="C6" s="35"/>
      <c r="D6" s="53" t="s">
        <v>30</v>
      </c>
      <c r="E6" s="149"/>
      <c r="F6" s="150"/>
      <c r="G6" s="54" t="s">
        <v>31</v>
      </c>
      <c r="H6" s="133">
        <f>SUM(A6,E6)</f>
        <v>0</v>
      </c>
      <c r="I6" s="134"/>
      <c r="J6" s="55">
        <f>C6</f>
        <v>0</v>
      </c>
      <c r="K6" s="56"/>
      <c r="L6" s="57">
        <f>SUM(L12:L952)</f>
        <v>0</v>
      </c>
      <c r="M6" s="58">
        <f>SUM(M12:M952)</f>
        <v>0</v>
      </c>
      <c r="N6" s="84">
        <f ca="1">IF(N12="",H6,INDIRECT("N"&amp;COUNT(N$12:N$9962)*2+10))</f>
        <v>0</v>
      </c>
      <c r="O6" s="85"/>
      <c r="P6" s="82">
        <f ca="1">IF(P12="",J6,INDIRECT("P"&amp;COUNT(P$12:P$9962)*2+10))</f>
        <v>0</v>
      </c>
      <c r="Q6" s="83"/>
      <c r="R6" s="59">
        <f ca="1">IF(X9,IF(V6&gt;=E6,0,IF(W6&gt;0,E6-V6-1,E6-V6)),IF((P6-W9)&gt;=0,N6-V9,N6-V9-1))</f>
        <v>0</v>
      </c>
      <c r="S6" s="60">
        <f ca="1">IF(X9,IF(W6&gt;0,D9-W6,0),IF(P6&gt;=W9,P6-W9,P6+D9-W9))</f>
        <v>0</v>
      </c>
      <c r="T6" s="61">
        <f>IF(X6-L6&gt;0,X6-L6,0)</f>
        <v>0</v>
      </c>
      <c r="U6" s="62">
        <f>IFERROR(IF(AND(L9&gt;=10,E6&gt;=10,P3&gt;=DATE(2019,4,1),DATEDIF(P3,T3,"M")&lt;12),ROUNDUP(X3/12*5,0),IF(AND(E6&gt;=10,T3&gt;=DATE(2019,4,1)),5,0)),0)</f>
        <v>0</v>
      </c>
      <c r="V6" s="26">
        <f ca="1">IF(J6-P6&lt;0,H6-N6-1,H6-N6)</f>
        <v>0</v>
      </c>
      <c r="W6" s="21">
        <f ca="1">IF(J6-P6&lt;0,D9-P6+J6,J6-P6)</f>
        <v>0</v>
      </c>
      <c r="X6" s="26">
        <f>IFERROR(IF(AND(L9&gt;=10,E6&gt;=10,P3&gt;=DATE(2019,4,1),DATEDIF(P3,T3,"M")&lt;12),ROUNDUP(X3/12*5,0)-N9,IF(AND(E6&gt;=10,T3&gt;=DATE(2019,4,1)),5,0)),0)</f>
        <v>0</v>
      </c>
      <c r="Z6" s="29"/>
    </row>
    <row r="7" spans="1:26" ht="3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63"/>
      <c r="K7" s="37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6" s="19" customFormat="1" ht="12" customHeight="1" x14ac:dyDescent="0.15">
      <c r="A8" s="155" t="s">
        <v>5</v>
      </c>
      <c r="B8" s="156"/>
      <c r="C8" s="157"/>
      <c r="D8" s="101" t="s">
        <v>6</v>
      </c>
      <c r="E8" s="107"/>
      <c r="F8" s="102"/>
      <c r="G8" s="101" t="s">
        <v>45</v>
      </c>
      <c r="H8" s="102"/>
      <c r="I8" s="101" t="s">
        <v>43</v>
      </c>
      <c r="J8" s="102"/>
      <c r="L8" s="101" t="s">
        <v>36</v>
      </c>
      <c r="M8" s="102"/>
      <c r="N8" s="135" t="s">
        <v>47</v>
      </c>
      <c r="O8" s="136"/>
      <c r="P8" s="136"/>
      <c r="Q8" s="137"/>
      <c r="R8" s="101" t="s">
        <v>7</v>
      </c>
      <c r="S8" s="107"/>
      <c r="T8" s="107"/>
      <c r="U8" s="102"/>
      <c r="V8" s="140" t="s">
        <v>35</v>
      </c>
      <c r="W8" s="141"/>
      <c r="X8" s="20" t="s">
        <v>39</v>
      </c>
      <c r="Y8" s="23"/>
    </row>
    <row r="9" spans="1:26" s="7" customFormat="1" ht="16.5" customHeight="1" x14ac:dyDescent="0.15">
      <c r="A9" s="153"/>
      <c r="B9" s="154"/>
      <c r="C9" s="65" t="s">
        <v>30</v>
      </c>
      <c r="D9" s="151">
        <f>ROUNDUP(A9,0)</f>
        <v>0</v>
      </c>
      <c r="E9" s="152"/>
      <c r="F9" s="65" t="s">
        <v>30</v>
      </c>
      <c r="G9" s="27"/>
      <c r="H9" s="66" t="s">
        <v>30</v>
      </c>
      <c r="I9" s="36"/>
      <c r="J9" s="67" t="s">
        <v>44</v>
      </c>
      <c r="K9" s="68"/>
      <c r="L9" s="27"/>
      <c r="M9" s="69" t="s">
        <v>31</v>
      </c>
      <c r="N9" s="27"/>
      <c r="O9" s="69" t="s">
        <v>31</v>
      </c>
      <c r="P9" s="31"/>
      <c r="Q9" s="70" t="s">
        <v>19</v>
      </c>
      <c r="R9" s="108" t="str">
        <f ca="1">IF($M$6&gt;$D$9*$I$9,"時間単位年休の日数を超えています！",IF(W3&gt;V3,"計画的付与できる日数を超えています！",IF(T6&lt;&gt;0,IF(E6&lt;10,TEXT(DATE(YEAR(P3)+1,MONTH(P3),DAY(P3)-1),"yyyy年m月d日")&amp;"までに"&amp;T6&amp;"日取得してください！",TEXT(DATE(YEAR(T3)+1,MONTH(T3),DAY(T3)-1),"yyyy年m月d日")&amp;"までに"&amp;T6&amp;"日取得してください！"),"")))</f>
        <v/>
      </c>
      <c r="S9" s="108"/>
      <c r="T9" s="108"/>
      <c r="U9" s="109"/>
      <c r="V9" s="14">
        <f ca="1">IF(A6-V6&lt;=0,0,IF(C6-W6&gt;=0,A6-V6,A6-V6-1))</f>
        <v>0</v>
      </c>
      <c r="W9" s="15">
        <f ca="1">IF(A6-V6&gt;0,IF(C6-W6&gt;=0,C6-W6,C6+D9-W6),IF(AND(A6-V6=0,C6-W6&gt;=0),C6-W6,0))</f>
        <v>0</v>
      </c>
      <c r="X9" s="17" t="b">
        <v>0</v>
      </c>
      <c r="Y9" s="24"/>
    </row>
    <row r="10" spans="1:26" s="8" customFormat="1" ht="15" customHeight="1" x14ac:dyDescent="0.15">
      <c r="R10" s="9"/>
      <c r="S10" s="100"/>
      <c r="T10" s="100"/>
      <c r="U10" s="25"/>
      <c r="V10" s="16"/>
      <c r="W10" s="16"/>
      <c r="X10" s="16"/>
      <c r="Y10" s="33"/>
    </row>
    <row r="11" spans="1:26" ht="39" customHeight="1" x14ac:dyDescent="0.15">
      <c r="A11" s="147" t="s">
        <v>8</v>
      </c>
      <c r="B11" s="148"/>
      <c r="C11" s="110" t="s">
        <v>9</v>
      </c>
      <c r="D11" s="111"/>
      <c r="E11" s="147" t="s">
        <v>10</v>
      </c>
      <c r="F11" s="158"/>
      <c r="G11" s="148"/>
      <c r="H11" s="138" t="s">
        <v>11</v>
      </c>
      <c r="I11" s="139"/>
      <c r="J11" s="142" t="s">
        <v>46</v>
      </c>
      <c r="K11" s="143"/>
      <c r="L11" s="3" t="s">
        <v>12</v>
      </c>
      <c r="M11" s="3" t="s">
        <v>13</v>
      </c>
      <c r="N11" s="138" t="s">
        <v>14</v>
      </c>
      <c r="O11" s="139"/>
      <c r="P11" s="138" t="s">
        <v>38</v>
      </c>
      <c r="Q11" s="139"/>
      <c r="R11" s="4" t="s">
        <v>15</v>
      </c>
      <c r="S11" s="4" t="s">
        <v>29</v>
      </c>
      <c r="T11" s="110" t="s">
        <v>16</v>
      </c>
      <c r="U11" s="111"/>
      <c r="V11" s="5" t="s">
        <v>17</v>
      </c>
      <c r="W11" s="6" t="s">
        <v>18</v>
      </c>
      <c r="X11" s="5" t="s">
        <v>19</v>
      </c>
      <c r="Y11" s="6" t="s">
        <v>50</v>
      </c>
    </row>
    <row r="12" spans="1:26" x14ac:dyDescent="0.15">
      <c r="A12" s="117"/>
      <c r="B12" s="118"/>
      <c r="C12" s="121"/>
      <c r="D12" s="122"/>
      <c r="E12" s="131"/>
      <c r="F12" s="132"/>
      <c r="G12" s="71" t="s">
        <v>20</v>
      </c>
      <c r="H12" s="121"/>
      <c r="I12" s="122"/>
      <c r="J12" s="72"/>
      <c r="K12" s="50" t="s">
        <v>21</v>
      </c>
      <c r="L12" s="86" t="str">
        <f>IF(OR(R12="取消",X12&lt;&gt;""),"",IF(W12&lt;&gt;"",W12,V12))</f>
        <v/>
      </c>
      <c r="M12" s="88" t="str">
        <f>IF(R12="取消","",IF(X12="","",IF(X12&gt;$D$9,"!ERROR!",IF(X12/$G$9=INT(X12/$G$9),X12,"!ERROR!"))))</f>
        <v/>
      </c>
      <c r="N12" s="125" t="str">
        <f>IF(E13="","",IF(AND(L12="",M12=""),H6,IF(M12="",H6-L12,IF((J6-M12)&gt;=0,H6,H6-1))))</f>
        <v/>
      </c>
      <c r="O12" s="126"/>
      <c r="P12" s="96" t="str">
        <f>IF(E13="","",IF(M12="",J6,IF((J6-M12)&gt;=0,J6-M12,J6+$D$9-M12)))</f>
        <v/>
      </c>
      <c r="Q12" s="97"/>
      <c r="R12" s="90"/>
      <c r="S12" s="90"/>
      <c r="T12" s="92"/>
      <c r="U12" s="93"/>
      <c r="V12" s="115" t="str">
        <f>IF(E13="","",IF(AND(C12="時季指定",DATEDIF(E12,E13,"d")+1+Y10&gt;$X$6),"!ERROR!",DATEDIF(E12,E13,"d")+1))</f>
        <v/>
      </c>
      <c r="W12" s="115" t="str">
        <f>IF(AND(C12="時季指定",H12="半休",0.5+Y10&gt;$X$6),"!ERROR!",IF(H12="半休",0.5,""))</f>
        <v/>
      </c>
      <c r="X12" s="113" t="str">
        <f>IF(J13="","",IF(OR(C12="時季指定",C12="計画的付与"),"!ERROR!",J13-J12))</f>
        <v/>
      </c>
      <c r="Y12" s="115">
        <f>IF(L12="",0,L12)</f>
        <v>0</v>
      </c>
    </row>
    <row r="13" spans="1:26" x14ac:dyDescent="0.15">
      <c r="A13" s="119"/>
      <c r="B13" s="120"/>
      <c r="C13" s="123"/>
      <c r="D13" s="124"/>
      <c r="E13" s="129"/>
      <c r="F13" s="130"/>
      <c r="G13" s="73" t="s">
        <v>22</v>
      </c>
      <c r="H13" s="123"/>
      <c r="I13" s="124"/>
      <c r="J13" s="74"/>
      <c r="K13" s="75" t="s">
        <v>23</v>
      </c>
      <c r="L13" s="87"/>
      <c r="M13" s="89"/>
      <c r="N13" s="127"/>
      <c r="O13" s="128"/>
      <c r="P13" s="98"/>
      <c r="Q13" s="99"/>
      <c r="R13" s="91"/>
      <c r="S13" s="91"/>
      <c r="T13" s="94"/>
      <c r="U13" s="95"/>
      <c r="V13" s="116"/>
      <c r="W13" s="116"/>
      <c r="X13" s="114"/>
      <c r="Y13" s="116"/>
    </row>
    <row r="14" spans="1:26" x14ac:dyDescent="0.15">
      <c r="A14" s="117"/>
      <c r="B14" s="118"/>
      <c r="C14" s="121"/>
      <c r="D14" s="122"/>
      <c r="E14" s="131"/>
      <c r="F14" s="132"/>
      <c r="G14" s="71" t="s">
        <v>20</v>
      </c>
      <c r="H14" s="121"/>
      <c r="I14" s="122"/>
      <c r="J14" s="76"/>
      <c r="K14" s="77" t="s">
        <v>21</v>
      </c>
      <c r="L14" s="86" t="str">
        <f>IF(OR(R14="取消",X14&lt;&gt;""),"",IF(W14&lt;&gt;"",W14,V14))</f>
        <v/>
      </c>
      <c r="M14" s="88" t="str">
        <f>IF(R14="取消","",IF(X14="","",IF(X14&gt;$D$9,"!ERROR!",IF(X14/$G$9=INT(X14/$G$9),X14,"!ERROR!"))))</f>
        <v/>
      </c>
      <c r="N14" s="125" t="str">
        <f>IF(E15="","",IF(AND(L14="",M14=""),N12,IF(M14="",N12-L14,IF((P12-M14)&gt;=0,N12,N12-1))))</f>
        <v/>
      </c>
      <c r="O14" s="126"/>
      <c r="P14" s="96" t="str">
        <f>IF(E15="","",IF(M14="",P12,IF((P12-M14)&gt;=0,P12-M14,P12+$D$9-M14)))</f>
        <v/>
      </c>
      <c r="Q14" s="97"/>
      <c r="R14" s="90"/>
      <c r="S14" s="90"/>
      <c r="T14" s="92"/>
      <c r="U14" s="93"/>
      <c r="V14" s="115" t="str">
        <f>IF(E15="","",IF(AND(C14="時季指定",DATEDIF(E14,E15,"d")+1+Y12&gt;$X$6),"!ERROR!",DATEDIF(E14,E15,"d")+1))</f>
        <v/>
      </c>
      <c r="W14" s="115" t="str">
        <f t="shared" ref="W14" si="0">IF(AND(C14="時季指定",H14="半休",0.5+Y12&gt;$X$6),"!ERROR!",IF(H14="半休",0.5,""))</f>
        <v/>
      </c>
      <c r="X14" s="113" t="str">
        <f>IF(J15="","",IF(OR(C14="時季指定",C14="計画的付与"),"!ERROR!",J15-J14))</f>
        <v/>
      </c>
      <c r="Y14" s="115">
        <f>IF(L14="",Y12,Y12+L14)</f>
        <v>0</v>
      </c>
    </row>
    <row r="15" spans="1:26" x14ac:dyDescent="0.15">
      <c r="A15" s="119"/>
      <c r="B15" s="120"/>
      <c r="C15" s="123"/>
      <c r="D15" s="124"/>
      <c r="E15" s="129"/>
      <c r="F15" s="130"/>
      <c r="G15" s="73" t="s">
        <v>22</v>
      </c>
      <c r="H15" s="123"/>
      <c r="I15" s="124"/>
      <c r="J15" s="74"/>
      <c r="K15" s="75" t="s">
        <v>23</v>
      </c>
      <c r="L15" s="87"/>
      <c r="M15" s="89"/>
      <c r="N15" s="127"/>
      <c r="O15" s="128"/>
      <c r="P15" s="98"/>
      <c r="Q15" s="99"/>
      <c r="R15" s="91"/>
      <c r="S15" s="91"/>
      <c r="T15" s="94"/>
      <c r="U15" s="95"/>
      <c r="V15" s="116"/>
      <c r="W15" s="116"/>
      <c r="X15" s="114"/>
      <c r="Y15" s="116"/>
    </row>
    <row r="16" spans="1:26" x14ac:dyDescent="0.15">
      <c r="A16" s="117"/>
      <c r="B16" s="118"/>
      <c r="C16" s="121"/>
      <c r="D16" s="122"/>
      <c r="E16" s="131"/>
      <c r="F16" s="132"/>
      <c r="G16" s="71" t="s">
        <v>20</v>
      </c>
      <c r="H16" s="121"/>
      <c r="I16" s="122"/>
      <c r="J16" s="76"/>
      <c r="K16" s="77" t="s">
        <v>21</v>
      </c>
      <c r="L16" s="86" t="str">
        <f>IF(OR(R16="取消",X16&lt;&gt;""),"",IF(W16&lt;&gt;"",W16,V16))</f>
        <v/>
      </c>
      <c r="M16" s="88" t="str">
        <f>IF(R16="取消","",IF(X16="","",IF(X16&gt;$D$9,"!ERROR!",IF(X16/$G$9=INT(X16/$G$9),X16,"!ERROR!"))))</f>
        <v/>
      </c>
      <c r="N16" s="125" t="str">
        <f t="shared" ref="N16" si="1">IF(E17="","",IF(AND(L16="",M16=""),N14,IF(M16="",N14-L16,IF((P14-M16)&gt;=0,N14,N14-1))))</f>
        <v/>
      </c>
      <c r="O16" s="126"/>
      <c r="P16" s="96" t="str">
        <f t="shared" ref="P16" si="2">IF(E17="","",IF(M16="",P14,IF((P14-M16)&gt;=0,P14-M16,P14+$D$9-M16)))</f>
        <v/>
      </c>
      <c r="Q16" s="97"/>
      <c r="R16" s="90"/>
      <c r="S16" s="90"/>
      <c r="T16" s="92"/>
      <c r="U16" s="93"/>
      <c r="V16" s="115" t="str">
        <f>IF(E17="","",IF(AND(C16="時季指定",DATEDIF(E16,E17,"d")+1+Y14&gt;$X$6),"!ERROR!",DATEDIF(E16,E17,"d")+1))</f>
        <v/>
      </c>
      <c r="W16" s="115" t="str">
        <f t="shared" ref="W16" si="3">IF(AND(C16="時季指定",H16="半休",0.5+Y14&gt;$X$6),"!ERROR!",IF(H16="半休",0.5,""))</f>
        <v/>
      </c>
      <c r="X16" s="113" t="str">
        <f>IF(J17="","",IF(OR(C16="時季指定",C16="計画的付与"),"!ERROR!",J17-J16))</f>
        <v/>
      </c>
      <c r="Y16" s="115">
        <f>IF(L16="",Y14,Y14+L16)</f>
        <v>0</v>
      </c>
    </row>
    <row r="17" spans="1:25" x14ac:dyDescent="0.15">
      <c r="A17" s="119"/>
      <c r="B17" s="120"/>
      <c r="C17" s="123"/>
      <c r="D17" s="124"/>
      <c r="E17" s="129"/>
      <c r="F17" s="130"/>
      <c r="G17" s="73" t="s">
        <v>22</v>
      </c>
      <c r="H17" s="123"/>
      <c r="I17" s="124"/>
      <c r="J17" s="74"/>
      <c r="K17" s="75" t="s">
        <v>23</v>
      </c>
      <c r="L17" s="87"/>
      <c r="M17" s="89"/>
      <c r="N17" s="127"/>
      <c r="O17" s="128"/>
      <c r="P17" s="98"/>
      <c r="Q17" s="99"/>
      <c r="R17" s="91"/>
      <c r="S17" s="91"/>
      <c r="T17" s="94"/>
      <c r="U17" s="95"/>
      <c r="V17" s="116"/>
      <c r="W17" s="116"/>
      <c r="X17" s="114"/>
      <c r="Y17" s="116"/>
    </row>
    <row r="18" spans="1:25" x14ac:dyDescent="0.15">
      <c r="A18" s="117"/>
      <c r="B18" s="118"/>
      <c r="C18" s="121"/>
      <c r="D18" s="122"/>
      <c r="E18" s="131"/>
      <c r="F18" s="132"/>
      <c r="G18" s="71" t="s">
        <v>20</v>
      </c>
      <c r="H18" s="121"/>
      <c r="I18" s="122"/>
      <c r="J18" s="76"/>
      <c r="K18" s="77" t="s">
        <v>21</v>
      </c>
      <c r="L18" s="86" t="str">
        <f>IF(OR(R18="取消",X18&lt;&gt;""),"",IF(W18&lt;&gt;"",W18,V18))</f>
        <v/>
      </c>
      <c r="M18" s="88" t="str">
        <f>IF(R18="取消","",IF(X18="","",IF(X18&gt;$D$9,"!ERROR!",IF(X18/$G$9=INT(X18/$G$9),X18,"!ERROR!"))))</f>
        <v/>
      </c>
      <c r="N18" s="125" t="str">
        <f t="shared" ref="N18" si="4">IF(E19="","",IF(AND(L18="",M18=""),N16,IF(M18="",N16-L18,IF((P16-M18)&gt;=0,N16,N16-1))))</f>
        <v/>
      </c>
      <c r="O18" s="126"/>
      <c r="P18" s="96" t="str">
        <f t="shared" ref="P18" si="5">IF(E19="","",IF(M18="",P16,IF((P16-M18)&gt;=0,P16-M18,P16+$D$9-M18)))</f>
        <v/>
      </c>
      <c r="Q18" s="97"/>
      <c r="R18" s="90"/>
      <c r="S18" s="90"/>
      <c r="T18" s="92"/>
      <c r="U18" s="93"/>
      <c r="V18" s="115" t="str">
        <f>IF(E19="","",IF(AND(C18="時季指定",DATEDIF(E18,E19,"d")+1+Y16&gt;$X$6),"!ERROR!",DATEDIF(E18,E19,"d")+1))</f>
        <v/>
      </c>
      <c r="W18" s="115" t="str">
        <f>IF(AND(C18="時季指定",H18="半休",0.5+Y16&gt;$X$6),"!ERROR!",IF(H18="半休",0.5,""))</f>
        <v/>
      </c>
      <c r="X18" s="113" t="str">
        <f>IF(J19="","",IF(OR(C18="時季指定",C18="計画的付与"),"!ERROR!",J19-J18))</f>
        <v/>
      </c>
      <c r="Y18" s="115">
        <f>IF(L18="",Y16,Y16+L18)</f>
        <v>0</v>
      </c>
    </row>
    <row r="19" spans="1:25" x14ac:dyDescent="0.15">
      <c r="A19" s="119"/>
      <c r="B19" s="120"/>
      <c r="C19" s="123"/>
      <c r="D19" s="124"/>
      <c r="E19" s="129"/>
      <c r="F19" s="130"/>
      <c r="G19" s="73" t="s">
        <v>22</v>
      </c>
      <c r="H19" s="123"/>
      <c r="I19" s="124"/>
      <c r="J19" s="74"/>
      <c r="K19" s="75" t="s">
        <v>23</v>
      </c>
      <c r="L19" s="87"/>
      <c r="M19" s="89"/>
      <c r="N19" s="127"/>
      <c r="O19" s="128"/>
      <c r="P19" s="98"/>
      <c r="Q19" s="99"/>
      <c r="R19" s="91"/>
      <c r="S19" s="91"/>
      <c r="T19" s="94"/>
      <c r="U19" s="95"/>
      <c r="V19" s="116"/>
      <c r="W19" s="116"/>
      <c r="X19" s="114"/>
      <c r="Y19" s="116"/>
    </row>
    <row r="20" spans="1:25" x14ac:dyDescent="0.15">
      <c r="A20" s="117"/>
      <c r="B20" s="118"/>
      <c r="C20" s="121"/>
      <c r="D20" s="122"/>
      <c r="E20" s="131"/>
      <c r="F20" s="132"/>
      <c r="G20" s="71" t="s">
        <v>20</v>
      </c>
      <c r="H20" s="121"/>
      <c r="I20" s="122"/>
      <c r="J20" s="76"/>
      <c r="K20" s="77" t="s">
        <v>21</v>
      </c>
      <c r="L20" s="86" t="str">
        <f t="shared" ref="L20:L72" si="6">IF(OR(R20="取消",X20&lt;&gt;""),"",IF(W20&lt;&gt;"",W20,V20))</f>
        <v/>
      </c>
      <c r="M20" s="88" t="str">
        <f>IF(R20="取消","",IF(X20="","",IF(X20&gt;$D$9,"!ERROR!",IF(X20/$G$9=INT(X20/$G$9),X20,"!ERROR!"))))</f>
        <v/>
      </c>
      <c r="N20" s="125" t="str">
        <f t="shared" ref="N20" si="7">IF(E21="","",IF(AND(L20="",M20=""),N18,IF(M20="",N18-L20,IF((P18-M20)&gt;=0,N18,N18-1))))</f>
        <v/>
      </c>
      <c r="O20" s="126"/>
      <c r="P20" s="96" t="str">
        <f t="shared" ref="P20" si="8">IF(E21="","",IF(M20="",P18,IF((P18-M20)&gt;=0,P18-M20,P18+$D$9-M20)))</f>
        <v/>
      </c>
      <c r="Q20" s="97"/>
      <c r="R20" s="90"/>
      <c r="S20" s="90"/>
      <c r="T20" s="92"/>
      <c r="U20" s="93"/>
      <c r="V20" s="115" t="str">
        <f>IF(E21="","",IF(AND(C20="時季指定",DATEDIF(E20,E21,"d")+1+Y18&gt;$X$6),"!ERROR!",DATEDIF(E20,E21,"d")+1))</f>
        <v/>
      </c>
      <c r="W20" s="115" t="str">
        <f t="shared" ref="W20" si="9">IF(AND(C20="時季指定",H20="半休",0.5+Y18&gt;$X$6),"!ERROR!",IF(H20="半休",0.5,""))</f>
        <v/>
      </c>
      <c r="X20" s="113" t="str">
        <f>IF(J21="","",IF(OR(C20="時季指定",C20="計画的付与"),"!ERROR!",J21-J20))</f>
        <v/>
      </c>
      <c r="Y20" s="115">
        <f>IF(L20="",Y18,Y18+L20)</f>
        <v>0</v>
      </c>
    </row>
    <row r="21" spans="1:25" x14ac:dyDescent="0.15">
      <c r="A21" s="119"/>
      <c r="B21" s="120"/>
      <c r="C21" s="123"/>
      <c r="D21" s="124"/>
      <c r="E21" s="129"/>
      <c r="F21" s="130"/>
      <c r="G21" s="73" t="s">
        <v>22</v>
      </c>
      <c r="H21" s="123"/>
      <c r="I21" s="124"/>
      <c r="J21" s="74"/>
      <c r="K21" s="75" t="s">
        <v>23</v>
      </c>
      <c r="L21" s="87"/>
      <c r="M21" s="89"/>
      <c r="N21" s="127"/>
      <c r="O21" s="128"/>
      <c r="P21" s="98"/>
      <c r="Q21" s="99"/>
      <c r="R21" s="91"/>
      <c r="S21" s="91"/>
      <c r="T21" s="94"/>
      <c r="U21" s="95"/>
      <c r="V21" s="116"/>
      <c r="W21" s="116"/>
      <c r="X21" s="114"/>
      <c r="Y21" s="116"/>
    </row>
    <row r="22" spans="1:25" x14ac:dyDescent="0.15">
      <c r="A22" s="117"/>
      <c r="B22" s="118"/>
      <c r="C22" s="121"/>
      <c r="D22" s="122"/>
      <c r="E22" s="131"/>
      <c r="F22" s="132"/>
      <c r="G22" s="71" t="s">
        <v>20</v>
      </c>
      <c r="H22" s="121"/>
      <c r="I22" s="122"/>
      <c r="J22" s="76"/>
      <c r="K22" s="77" t="s">
        <v>21</v>
      </c>
      <c r="L22" s="86" t="str">
        <f t="shared" si="6"/>
        <v/>
      </c>
      <c r="M22" s="88" t="str">
        <f>IF(R22="取消","",IF(X22="","",IF(X22&gt;$D$9,"!ERROR!",IF(X22/$G$9=INT(X22/$G$9),X22,"!ERROR!"))))</f>
        <v/>
      </c>
      <c r="N22" s="125" t="str">
        <f t="shared" ref="N22" si="10">IF(E23="","",IF(AND(L22="",M22=""),N20,IF(M22="",N20-L22,IF((P20-M22)&gt;=0,N20,N20-1))))</f>
        <v/>
      </c>
      <c r="O22" s="126"/>
      <c r="P22" s="96" t="str">
        <f>IF(E23="","",IF(M22="",P20,IF((P20-M22)&gt;=0,P20-M22,P20+$D$9-M22)))</f>
        <v/>
      </c>
      <c r="Q22" s="97"/>
      <c r="R22" s="90"/>
      <c r="S22" s="90"/>
      <c r="T22" s="92"/>
      <c r="U22" s="93"/>
      <c r="V22" s="115" t="str">
        <f>IF(E23="","",IF(AND(C22="時季指定",DATEDIF(E22,E23,"d")+1+Y20&gt;$X$6),"!ERROR!",DATEDIF(E22,E23,"d")+1))</f>
        <v/>
      </c>
      <c r="W22" s="115" t="str">
        <f t="shared" ref="W22" si="11">IF(AND(C22="時季指定",H22="半休",0.5+Y20&gt;$X$6),"!ERROR!",IF(H22="半休",0.5,""))</f>
        <v/>
      </c>
      <c r="X22" s="113" t="str">
        <f>IF(J23="","",IF(OR(C22="時季指定",C22="計画的付与"),"!ERROR!",J23-J22))</f>
        <v/>
      </c>
      <c r="Y22" s="115">
        <f>IF(L22="",Y20,Y20+L22)</f>
        <v>0</v>
      </c>
    </row>
    <row r="23" spans="1:25" x14ac:dyDescent="0.15">
      <c r="A23" s="119"/>
      <c r="B23" s="120"/>
      <c r="C23" s="123"/>
      <c r="D23" s="124"/>
      <c r="E23" s="129"/>
      <c r="F23" s="130"/>
      <c r="G23" s="73" t="s">
        <v>22</v>
      </c>
      <c r="H23" s="123"/>
      <c r="I23" s="124"/>
      <c r="J23" s="74"/>
      <c r="K23" s="75" t="s">
        <v>23</v>
      </c>
      <c r="L23" s="87"/>
      <c r="M23" s="89"/>
      <c r="N23" s="127"/>
      <c r="O23" s="128"/>
      <c r="P23" s="98"/>
      <c r="Q23" s="99"/>
      <c r="R23" s="91"/>
      <c r="S23" s="91"/>
      <c r="T23" s="94"/>
      <c r="U23" s="95"/>
      <c r="V23" s="116"/>
      <c r="W23" s="116"/>
      <c r="X23" s="114"/>
      <c r="Y23" s="116"/>
    </row>
    <row r="24" spans="1:25" x14ac:dyDescent="0.15">
      <c r="A24" s="117"/>
      <c r="B24" s="118"/>
      <c r="C24" s="121"/>
      <c r="D24" s="122"/>
      <c r="E24" s="131"/>
      <c r="F24" s="132"/>
      <c r="G24" s="71" t="s">
        <v>20</v>
      </c>
      <c r="H24" s="121"/>
      <c r="I24" s="122"/>
      <c r="J24" s="76"/>
      <c r="K24" s="77" t="s">
        <v>21</v>
      </c>
      <c r="L24" s="86" t="str">
        <f t="shared" si="6"/>
        <v/>
      </c>
      <c r="M24" s="88" t="str">
        <f>IF(R24="取消","",IF(X24="","",IF(X24&gt;$D$9,"!ERROR!",IF(X24/$G$9=INT(X24/$G$9),X24,"!ERROR!"))))</f>
        <v/>
      </c>
      <c r="N24" s="125" t="str">
        <f t="shared" ref="N24" si="12">IF(E25="","",IF(AND(L24="",M24=""),N22,IF(M24="",N22-L24,IF((P22-M24)&gt;=0,N22,N22-1))))</f>
        <v/>
      </c>
      <c r="O24" s="126"/>
      <c r="P24" s="96" t="str">
        <f t="shared" ref="P24" si="13">IF(E25="","",IF(M24="",P22,IF((P22-M24)&gt;=0,P22-M24,P22+$D$9-M24)))</f>
        <v/>
      </c>
      <c r="Q24" s="97"/>
      <c r="R24" s="90"/>
      <c r="S24" s="90"/>
      <c r="T24" s="92"/>
      <c r="U24" s="93"/>
      <c r="V24" s="115" t="str">
        <f>IF(E25="","",IF(AND(C24="時季指定",DATEDIF(E24,E25,"d")+1+Y22&gt;$X$6),"!ERROR!",DATEDIF(E24,E25,"d")+1))</f>
        <v/>
      </c>
      <c r="W24" s="115" t="str">
        <f t="shared" ref="W24" si="14">IF(AND(C24="時季指定",H24="半休",0.5+Y22&gt;$X$6),"!ERROR!",IF(H24="半休",0.5,""))</f>
        <v/>
      </c>
      <c r="X24" s="113" t="str">
        <f>IF(J25="","",IF(OR(C24="時季指定",C24="計画的付与"),"!ERROR!",J25-J24))</f>
        <v/>
      </c>
      <c r="Y24" s="115">
        <f>IF(L24="",Y22,Y22+L24)</f>
        <v>0</v>
      </c>
    </row>
    <row r="25" spans="1:25" x14ac:dyDescent="0.15">
      <c r="A25" s="119"/>
      <c r="B25" s="120"/>
      <c r="C25" s="123"/>
      <c r="D25" s="124"/>
      <c r="E25" s="129"/>
      <c r="F25" s="130"/>
      <c r="G25" s="73" t="s">
        <v>22</v>
      </c>
      <c r="H25" s="123"/>
      <c r="I25" s="124"/>
      <c r="J25" s="74"/>
      <c r="K25" s="75" t="s">
        <v>23</v>
      </c>
      <c r="L25" s="87"/>
      <c r="M25" s="89"/>
      <c r="N25" s="127"/>
      <c r="O25" s="128"/>
      <c r="P25" s="98"/>
      <c r="Q25" s="99"/>
      <c r="R25" s="91"/>
      <c r="S25" s="91"/>
      <c r="T25" s="94"/>
      <c r="U25" s="95"/>
      <c r="V25" s="116"/>
      <c r="W25" s="116"/>
      <c r="X25" s="114"/>
      <c r="Y25" s="116"/>
    </row>
    <row r="26" spans="1:25" x14ac:dyDescent="0.15">
      <c r="A26" s="117"/>
      <c r="B26" s="118"/>
      <c r="C26" s="121"/>
      <c r="D26" s="122"/>
      <c r="E26" s="131"/>
      <c r="F26" s="132"/>
      <c r="G26" s="71" t="s">
        <v>20</v>
      </c>
      <c r="H26" s="121"/>
      <c r="I26" s="122"/>
      <c r="J26" s="76"/>
      <c r="K26" s="77" t="s">
        <v>21</v>
      </c>
      <c r="L26" s="86" t="str">
        <f t="shared" si="6"/>
        <v/>
      </c>
      <c r="M26" s="88" t="str">
        <f>IF(R26="取消","",IF(X26="","",IF(X26&gt;$D$9,"!ERROR!",IF(X26/$G$9=INT(X26/$G$9),X26,"!ERROR!"))))</f>
        <v/>
      </c>
      <c r="N26" s="125" t="str">
        <f t="shared" ref="N26" si="15">IF(E27="","",IF(AND(L26="",M26=""),N24,IF(M26="",N24-L26,IF((P24-M26)&gt;=0,N24,N24-1))))</f>
        <v/>
      </c>
      <c r="O26" s="126"/>
      <c r="P26" s="96" t="str">
        <f t="shared" ref="P26" si="16">IF(E27="","",IF(M26="",P24,IF((P24-M26)&gt;=0,P24-M26,P24+$D$9-M26)))</f>
        <v/>
      </c>
      <c r="Q26" s="97"/>
      <c r="R26" s="90"/>
      <c r="S26" s="90"/>
      <c r="T26" s="92"/>
      <c r="U26" s="93"/>
      <c r="V26" s="115" t="str">
        <f>IF(E27="","",IF(AND(C26="時季指定",DATEDIF(E26,E27,"d")+1+Y24&gt;$X$6),"!ERROR!",DATEDIF(E26,E27,"d")+1))</f>
        <v/>
      </c>
      <c r="W26" s="115" t="str">
        <f t="shared" ref="W26" si="17">IF(AND(C26="時季指定",H26="半休",0.5+Y24&gt;$X$6),"!ERROR!",IF(H26="半休",0.5,""))</f>
        <v/>
      </c>
      <c r="X26" s="113" t="str">
        <f>IF(J27="","",IF(OR(C26="時季指定",C26="計画的付与"),"!ERROR!",J27-J26))</f>
        <v/>
      </c>
      <c r="Y26" s="115">
        <f>IF(L26="",Y24,Y24+L26)</f>
        <v>0</v>
      </c>
    </row>
    <row r="27" spans="1:25" x14ac:dyDescent="0.15">
      <c r="A27" s="119"/>
      <c r="B27" s="120"/>
      <c r="C27" s="123"/>
      <c r="D27" s="124"/>
      <c r="E27" s="129"/>
      <c r="F27" s="130"/>
      <c r="G27" s="73" t="s">
        <v>22</v>
      </c>
      <c r="H27" s="123"/>
      <c r="I27" s="124"/>
      <c r="J27" s="74"/>
      <c r="K27" s="75" t="s">
        <v>23</v>
      </c>
      <c r="L27" s="87"/>
      <c r="M27" s="89"/>
      <c r="N27" s="127"/>
      <c r="O27" s="128"/>
      <c r="P27" s="98"/>
      <c r="Q27" s="99"/>
      <c r="R27" s="91"/>
      <c r="S27" s="91"/>
      <c r="T27" s="94"/>
      <c r="U27" s="95"/>
      <c r="V27" s="116"/>
      <c r="W27" s="116"/>
      <c r="X27" s="114"/>
      <c r="Y27" s="116"/>
    </row>
    <row r="28" spans="1:25" x14ac:dyDescent="0.15">
      <c r="A28" s="117"/>
      <c r="B28" s="118"/>
      <c r="C28" s="121"/>
      <c r="D28" s="122"/>
      <c r="E28" s="131"/>
      <c r="F28" s="132"/>
      <c r="G28" s="71" t="s">
        <v>20</v>
      </c>
      <c r="H28" s="121"/>
      <c r="I28" s="122"/>
      <c r="J28" s="76"/>
      <c r="K28" s="77" t="s">
        <v>21</v>
      </c>
      <c r="L28" s="86" t="str">
        <f t="shared" si="6"/>
        <v/>
      </c>
      <c r="M28" s="88" t="str">
        <f>IF(R28="取消","",IF(X28="","",IF(X28&gt;$D$9,"!ERROR!",IF(X28/$G$9=INT(X28/$G$9),X28,"!ERROR!"))))</f>
        <v/>
      </c>
      <c r="N28" s="125" t="str">
        <f t="shared" ref="N28" si="18">IF(E29="","",IF(AND(L28="",M28=""),N26,IF(M28="",N26-L28,IF((P26-M28)&gt;=0,N26,N26-1))))</f>
        <v/>
      </c>
      <c r="O28" s="126"/>
      <c r="P28" s="96" t="str">
        <f t="shared" ref="P28" si="19">IF(E29="","",IF(M28="",P26,IF((P26-M28)&gt;=0,P26-M28,P26+$D$9-M28)))</f>
        <v/>
      </c>
      <c r="Q28" s="97"/>
      <c r="R28" s="90"/>
      <c r="S28" s="90"/>
      <c r="T28" s="92"/>
      <c r="U28" s="93"/>
      <c r="V28" s="115" t="str">
        <f>IF(E29="","",IF(AND(C28="時季指定",DATEDIF(E28,E29,"d")+1+Y26&gt;$X$6),"!ERROR!",DATEDIF(E28,E29,"d")+1))</f>
        <v/>
      </c>
      <c r="W28" s="115" t="str">
        <f t="shared" ref="W28" si="20">IF(AND(C28="時季指定",H28="半休",0.5+Y26&gt;$X$6),"!ERROR!",IF(H28="半休",0.5,""))</f>
        <v/>
      </c>
      <c r="X28" s="113" t="str">
        <f>IF(J29="","",IF(OR(C28="時季指定",C28="計画的付与"),"!ERROR!",J29-J28))</f>
        <v/>
      </c>
      <c r="Y28" s="115">
        <f>IF(L28="",Y26,Y26+L28)</f>
        <v>0</v>
      </c>
    </row>
    <row r="29" spans="1:25" x14ac:dyDescent="0.15">
      <c r="A29" s="119"/>
      <c r="B29" s="120"/>
      <c r="C29" s="123"/>
      <c r="D29" s="124"/>
      <c r="E29" s="129"/>
      <c r="F29" s="130"/>
      <c r="G29" s="73" t="s">
        <v>22</v>
      </c>
      <c r="H29" s="123"/>
      <c r="I29" s="124"/>
      <c r="J29" s="74"/>
      <c r="K29" s="75" t="s">
        <v>23</v>
      </c>
      <c r="L29" s="87"/>
      <c r="M29" s="89"/>
      <c r="N29" s="127"/>
      <c r="O29" s="128"/>
      <c r="P29" s="98"/>
      <c r="Q29" s="99"/>
      <c r="R29" s="91"/>
      <c r="S29" s="91"/>
      <c r="T29" s="94"/>
      <c r="U29" s="95"/>
      <c r="V29" s="116"/>
      <c r="W29" s="116"/>
      <c r="X29" s="114"/>
      <c r="Y29" s="116"/>
    </row>
    <row r="30" spans="1:25" x14ac:dyDescent="0.15">
      <c r="A30" s="117"/>
      <c r="B30" s="118"/>
      <c r="C30" s="121"/>
      <c r="D30" s="122"/>
      <c r="E30" s="131"/>
      <c r="F30" s="132"/>
      <c r="G30" s="71" t="s">
        <v>20</v>
      </c>
      <c r="H30" s="121"/>
      <c r="I30" s="122"/>
      <c r="J30" s="76"/>
      <c r="K30" s="77" t="s">
        <v>21</v>
      </c>
      <c r="L30" s="86" t="str">
        <f t="shared" si="6"/>
        <v/>
      </c>
      <c r="M30" s="88" t="str">
        <f>IF(R30="取消","",IF(X30="","",IF(X30&gt;$D$9,"!ERROR!",IF(X30/$G$9=INT(X30/$G$9),X30,"!ERROR!"))))</f>
        <v/>
      </c>
      <c r="N30" s="125" t="str">
        <f t="shared" ref="N30" si="21">IF(E31="","",IF(AND(L30="",M30=""),N28,IF(M30="",N28-L30,IF((P28-M30)&gt;=0,N28,N28-1))))</f>
        <v/>
      </c>
      <c r="O30" s="126"/>
      <c r="P30" s="96" t="str">
        <f t="shared" ref="P30" si="22">IF(E31="","",IF(M30="",P28,IF((P28-M30)&gt;=0,P28-M30,P28+$D$9-M30)))</f>
        <v/>
      </c>
      <c r="Q30" s="97"/>
      <c r="R30" s="90"/>
      <c r="S30" s="90"/>
      <c r="T30" s="92"/>
      <c r="U30" s="93"/>
      <c r="V30" s="115" t="str">
        <f>IF(E31="","",IF(AND(C30="時季指定",DATEDIF(E30,E31,"d")+1+Y28&gt;$X$6),"!ERROR!",DATEDIF(E30,E31,"d")+1))</f>
        <v/>
      </c>
      <c r="W30" s="115" t="str">
        <f t="shared" ref="W30" si="23">IF(AND(C30="時季指定",H30="半休",0.5+Y28&gt;$X$6),"!ERROR!",IF(H30="半休",0.5,""))</f>
        <v/>
      </c>
      <c r="X30" s="113" t="str">
        <f>IF(J31="","",IF(OR(C30="時季指定",C30="計画的付与"),"!ERROR!",J31-J30))</f>
        <v/>
      </c>
      <c r="Y30" s="115">
        <f>IF(L30="",Y28,Y28+L30)</f>
        <v>0</v>
      </c>
    </row>
    <row r="31" spans="1:25" x14ac:dyDescent="0.15">
      <c r="A31" s="119"/>
      <c r="B31" s="120"/>
      <c r="C31" s="123"/>
      <c r="D31" s="124"/>
      <c r="E31" s="129"/>
      <c r="F31" s="130"/>
      <c r="G31" s="73" t="s">
        <v>22</v>
      </c>
      <c r="H31" s="123"/>
      <c r="I31" s="124"/>
      <c r="J31" s="74"/>
      <c r="K31" s="75" t="s">
        <v>23</v>
      </c>
      <c r="L31" s="87"/>
      <c r="M31" s="89"/>
      <c r="N31" s="127"/>
      <c r="O31" s="128"/>
      <c r="P31" s="98"/>
      <c r="Q31" s="99"/>
      <c r="R31" s="91"/>
      <c r="S31" s="91"/>
      <c r="T31" s="94"/>
      <c r="U31" s="95"/>
      <c r="V31" s="116"/>
      <c r="W31" s="116"/>
      <c r="X31" s="114"/>
      <c r="Y31" s="116"/>
    </row>
    <row r="32" spans="1:25" x14ac:dyDescent="0.15">
      <c r="A32" s="117"/>
      <c r="B32" s="118"/>
      <c r="C32" s="121"/>
      <c r="D32" s="122"/>
      <c r="E32" s="131"/>
      <c r="F32" s="132"/>
      <c r="G32" s="71" t="s">
        <v>20</v>
      </c>
      <c r="H32" s="121"/>
      <c r="I32" s="122"/>
      <c r="J32" s="76"/>
      <c r="K32" s="77" t="s">
        <v>21</v>
      </c>
      <c r="L32" s="86" t="str">
        <f t="shared" si="6"/>
        <v/>
      </c>
      <c r="M32" s="88" t="str">
        <f>IF(R32="取消","",IF(X32="","",IF(X32&gt;$D$9,"!ERROR!",IF(X32/$G$9=INT(X32/$G$9),X32,"!ERROR!"))))</f>
        <v/>
      </c>
      <c r="N32" s="125" t="str">
        <f t="shared" ref="N32" si="24">IF(E33="","",IF(AND(L32="",M32=""),N30,IF(M32="",N30-L32,IF((P30-M32)&gt;=0,N30,N30-1))))</f>
        <v/>
      </c>
      <c r="O32" s="126"/>
      <c r="P32" s="96" t="str">
        <f t="shared" ref="P32" si="25">IF(E33="","",IF(M32="",P30,IF((P30-M32)&gt;=0,P30-M32,P30+$D$9-M32)))</f>
        <v/>
      </c>
      <c r="Q32" s="97"/>
      <c r="R32" s="90"/>
      <c r="S32" s="90"/>
      <c r="T32" s="92"/>
      <c r="U32" s="93"/>
      <c r="V32" s="115" t="str">
        <f>IF(E33="","",IF(AND(C32="時季指定",DATEDIF(E32,E33,"d")+1+Y30&gt;$X$6),"!ERROR!",DATEDIF(E32,E33,"d")+1))</f>
        <v/>
      </c>
      <c r="W32" s="115" t="str">
        <f t="shared" ref="W32" si="26">IF(AND(C32="時季指定",H32="半休",0.5+Y30&gt;$X$6),"!ERROR!",IF(H32="半休",0.5,""))</f>
        <v/>
      </c>
      <c r="X32" s="113" t="str">
        <f>IF(J33="","",IF(OR(C32="時季指定",C32="計画的付与"),"!ERROR!",J33-J32))</f>
        <v/>
      </c>
      <c r="Y32" s="115">
        <f>IF(L32="",Y30,Y30+L32)</f>
        <v>0</v>
      </c>
    </row>
    <row r="33" spans="1:25" x14ac:dyDescent="0.15">
      <c r="A33" s="119"/>
      <c r="B33" s="120"/>
      <c r="C33" s="123"/>
      <c r="D33" s="124"/>
      <c r="E33" s="129"/>
      <c r="F33" s="130"/>
      <c r="G33" s="73" t="s">
        <v>22</v>
      </c>
      <c r="H33" s="123"/>
      <c r="I33" s="124"/>
      <c r="J33" s="74"/>
      <c r="K33" s="75" t="s">
        <v>23</v>
      </c>
      <c r="L33" s="87"/>
      <c r="M33" s="89"/>
      <c r="N33" s="127"/>
      <c r="O33" s="128"/>
      <c r="P33" s="98"/>
      <c r="Q33" s="99"/>
      <c r="R33" s="91"/>
      <c r="S33" s="91"/>
      <c r="T33" s="94"/>
      <c r="U33" s="95"/>
      <c r="V33" s="116"/>
      <c r="W33" s="116"/>
      <c r="X33" s="114"/>
      <c r="Y33" s="116"/>
    </row>
    <row r="34" spans="1:25" x14ac:dyDescent="0.15">
      <c r="A34" s="117"/>
      <c r="B34" s="118"/>
      <c r="C34" s="121"/>
      <c r="D34" s="122"/>
      <c r="E34" s="131"/>
      <c r="F34" s="132"/>
      <c r="G34" s="71" t="s">
        <v>20</v>
      </c>
      <c r="H34" s="121"/>
      <c r="I34" s="122"/>
      <c r="J34" s="76"/>
      <c r="K34" s="77" t="s">
        <v>21</v>
      </c>
      <c r="L34" s="86" t="str">
        <f t="shared" si="6"/>
        <v/>
      </c>
      <c r="M34" s="88" t="str">
        <f>IF(R34="取消","",IF(X34="","",IF(X34&gt;$D$9,"!ERROR!",IF(X34/$G$9=INT(X34/$G$9),X34,"!ERROR!"))))</f>
        <v/>
      </c>
      <c r="N34" s="125" t="str">
        <f t="shared" ref="N34" si="27">IF(E35="","",IF(AND(L34="",M34=""),N32,IF(M34="",N32-L34,IF((P32-M34)&gt;=0,N32,N32-1))))</f>
        <v/>
      </c>
      <c r="O34" s="126"/>
      <c r="P34" s="96" t="str">
        <f t="shared" ref="P34" si="28">IF(E35="","",IF(M34="",P32,IF((P32-M34)&gt;=0,P32-M34,P32+$D$9-M34)))</f>
        <v/>
      </c>
      <c r="Q34" s="97"/>
      <c r="R34" s="90"/>
      <c r="S34" s="90"/>
      <c r="T34" s="92"/>
      <c r="U34" s="93"/>
      <c r="V34" s="115" t="str">
        <f>IF(E35="","",IF(AND(C34="時季指定",DATEDIF(E34,E35,"d")+1+Y32&gt;$X$6),"!ERROR!",DATEDIF(E34,E35,"d")+1))</f>
        <v/>
      </c>
      <c r="W34" s="115" t="str">
        <f t="shared" ref="W34" si="29">IF(AND(C34="時季指定",H34="半休",0.5+Y32&gt;$X$6),"!ERROR!",IF(H34="半休",0.5,""))</f>
        <v/>
      </c>
      <c r="X34" s="113" t="str">
        <f>IF(J35="","",IF(OR(C34="時季指定",C34="計画的付与"),"!ERROR!",J35-J34))</f>
        <v/>
      </c>
      <c r="Y34" s="115">
        <f>IF(L34="",Y32,Y32+L34)</f>
        <v>0</v>
      </c>
    </row>
    <row r="35" spans="1:25" x14ac:dyDescent="0.15">
      <c r="A35" s="119"/>
      <c r="B35" s="120"/>
      <c r="C35" s="123"/>
      <c r="D35" s="124"/>
      <c r="E35" s="129"/>
      <c r="F35" s="130"/>
      <c r="G35" s="73" t="s">
        <v>22</v>
      </c>
      <c r="H35" s="123"/>
      <c r="I35" s="124"/>
      <c r="J35" s="74"/>
      <c r="K35" s="75" t="s">
        <v>23</v>
      </c>
      <c r="L35" s="87"/>
      <c r="M35" s="89"/>
      <c r="N35" s="127"/>
      <c r="O35" s="128"/>
      <c r="P35" s="98"/>
      <c r="Q35" s="99"/>
      <c r="R35" s="91"/>
      <c r="S35" s="91"/>
      <c r="T35" s="94"/>
      <c r="U35" s="95"/>
      <c r="V35" s="116"/>
      <c r="W35" s="116"/>
      <c r="X35" s="114"/>
      <c r="Y35" s="116"/>
    </row>
    <row r="36" spans="1:25" x14ac:dyDescent="0.15">
      <c r="A36" s="117"/>
      <c r="B36" s="118"/>
      <c r="C36" s="121"/>
      <c r="D36" s="122"/>
      <c r="E36" s="131"/>
      <c r="F36" s="132"/>
      <c r="G36" s="71" t="s">
        <v>20</v>
      </c>
      <c r="H36" s="121"/>
      <c r="I36" s="122"/>
      <c r="J36" s="76"/>
      <c r="K36" s="77" t="s">
        <v>21</v>
      </c>
      <c r="L36" s="86" t="str">
        <f t="shared" si="6"/>
        <v/>
      </c>
      <c r="M36" s="88" t="str">
        <f>IF(R36="取消","",IF(X36="","",IF(X36&gt;$D$9,"!ERROR!",IF(X36/$G$9=INT(X36/$G$9),X36,"!ERROR!"))))</f>
        <v/>
      </c>
      <c r="N36" s="125" t="str">
        <f t="shared" ref="N36" si="30">IF(E37="","",IF(AND(L36="",M36=""),N34,IF(M36="",N34-L36,IF((P34-M36)&gt;=0,N34,N34-1))))</f>
        <v/>
      </c>
      <c r="O36" s="126"/>
      <c r="P36" s="96" t="str">
        <f t="shared" ref="P36" si="31">IF(E37="","",IF(M36="",P34,IF((P34-M36)&gt;=0,P34-M36,P34+$D$9-M36)))</f>
        <v/>
      </c>
      <c r="Q36" s="97"/>
      <c r="R36" s="90"/>
      <c r="S36" s="90"/>
      <c r="T36" s="92"/>
      <c r="U36" s="93"/>
      <c r="V36" s="115" t="str">
        <f>IF(E37="","",IF(AND(C36="時季指定",DATEDIF(E36,E37,"d")+1+Y34&gt;$X$6),"!ERROR!",DATEDIF(E36,E37,"d")+1))</f>
        <v/>
      </c>
      <c r="W36" s="115" t="str">
        <f t="shared" ref="W36" si="32">IF(AND(C36="時季指定",H36="半休",0.5+Y34&gt;$X$6),"!ERROR!",IF(H36="半休",0.5,""))</f>
        <v/>
      </c>
      <c r="X36" s="113" t="str">
        <f>IF(J37="","",IF(OR(C36="時季指定",C36="計画的付与"),"!ERROR!",J37-J36))</f>
        <v/>
      </c>
      <c r="Y36" s="115">
        <f>IF(L36="",Y34,Y34+L36)</f>
        <v>0</v>
      </c>
    </row>
    <row r="37" spans="1:25" x14ac:dyDescent="0.15">
      <c r="A37" s="119"/>
      <c r="B37" s="120"/>
      <c r="C37" s="123"/>
      <c r="D37" s="124"/>
      <c r="E37" s="129"/>
      <c r="F37" s="130"/>
      <c r="G37" s="73" t="s">
        <v>22</v>
      </c>
      <c r="H37" s="123"/>
      <c r="I37" s="124"/>
      <c r="J37" s="74"/>
      <c r="K37" s="75" t="s">
        <v>23</v>
      </c>
      <c r="L37" s="87"/>
      <c r="M37" s="89"/>
      <c r="N37" s="127"/>
      <c r="O37" s="128"/>
      <c r="P37" s="98"/>
      <c r="Q37" s="99"/>
      <c r="R37" s="91"/>
      <c r="S37" s="91"/>
      <c r="T37" s="94"/>
      <c r="U37" s="95"/>
      <c r="V37" s="116"/>
      <c r="W37" s="116"/>
      <c r="X37" s="114"/>
      <c r="Y37" s="116"/>
    </row>
    <row r="38" spans="1:25" x14ac:dyDescent="0.15">
      <c r="A38" s="117"/>
      <c r="B38" s="118"/>
      <c r="C38" s="121"/>
      <c r="D38" s="122"/>
      <c r="E38" s="131"/>
      <c r="F38" s="132"/>
      <c r="G38" s="78" t="s">
        <v>20</v>
      </c>
      <c r="H38" s="121"/>
      <c r="I38" s="122"/>
      <c r="J38" s="76"/>
      <c r="K38" s="77" t="s">
        <v>21</v>
      </c>
      <c r="L38" s="86" t="str">
        <f t="shared" si="6"/>
        <v/>
      </c>
      <c r="M38" s="88" t="str">
        <f>IF(R38="取消","",IF(X38="","",IF(X38&gt;$D$9,"!ERROR!",IF(X38/$G$9=INT(X38/$G$9),X38,"!ERROR!"))))</f>
        <v/>
      </c>
      <c r="N38" s="125" t="str">
        <f t="shared" ref="N38" si="33">IF(E39="","",IF(AND(L38="",M38=""),N36,IF(M38="",N36-L38,IF((P36-M38)&gt;=0,N36,N36-1))))</f>
        <v/>
      </c>
      <c r="O38" s="126"/>
      <c r="P38" s="96" t="str">
        <f t="shared" ref="P38" si="34">IF(E39="","",IF(M38="",P36,IF((P36-M38)&gt;=0,P36-M38,P36+$D$9-M38)))</f>
        <v/>
      </c>
      <c r="Q38" s="97"/>
      <c r="R38" s="90"/>
      <c r="S38" s="90"/>
      <c r="T38" s="92"/>
      <c r="U38" s="93"/>
      <c r="V38" s="115" t="str">
        <f>IF(E39="","",IF(AND(C38="時季指定",DATEDIF(E38,E39,"d")+1+Y36&gt;$X$6),"!ERROR!",DATEDIF(E38,E39,"d")+1))</f>
        <v/>
      </c>
      <c r="W38" s="115" t="str">
        <f t="shared" ref="W38" si="35">IF(AND(C38="時季指定",H38="半休",0.5+Y36&gt;$X$6),"!ERROR!",IF(H38="半休",0.5,""))</f>
        <v/>
      </c>
      <c r="X38" s="113" t="str">
        <f>IF(J39="","",IF(OR(C38="時季指定",C38="計画的付与"),"!ERROR!",J39-J38))</f>
        <v/>
      </c>
      <c r="Y38" s="115">
        <f>IF(L38="",Y36,Y36+L38)</f>
        <v>0</v>
      </c>
    </row>
    <row r="39" spans="1:25" x14ac:dyDescent="0.15">
      <c r="A39" s="119"/>
      <c r="B39" s="120"/>
      <c r="C39" s="123"/>
      <c r="D39" s="124"/>
      <c r="E39" s="129"/>
      <c r="F39" s="130"/>
      <c r="G39" s="73" t="s">
        <v>22</v>
      </c>
      <c r="H39" s="123"/>
      <c r="I39" s="124"/>
      <c r="J39" s="74"/>
      <c r="K39" s="75" t="s">
        <v>23</v>
      </c>
      <c r="L39" s="87"/>
      <c r="M39" s="89"/>
      <c r="N39" s="127"/>
      <c r="O39" s="128"/>
      <c r="P39" s="98"/>
      <c r="Q39" s="99"/>
      <c r="R39" s="91"/>
      <c r="S39" s="91"/>
      <c r="T39" s="94"/>
      <c r="U39" s="95"/>
      <c r="V39" s="116"/>
      <c r="W39" s="116"/>
      <c r="X39" s="114"/>
      <c r="Y39" s="116"/>
    </row>
    <row r="40" spans="1:25" x14ac:dyDescent="0.15">
      <c r="A40" s="117"/>
      <c r="B40" s="118"/>
      <c r="C40" s="121"/>
      <c r="D40" s="122"/>
      <c r="E40" s="131"/>
      <c r="F40" s="132"/>
      <c r="G40" s="78" t="s">
        <v>20</v>
      </c>
      <c r="H40" s="121"/>
      <c r="I40" s="122"/>
      <c r="J40" s="76"/>
      <c r="K40" s="77" t="s">
        <v>21</v>
      </c>
      <c r="L40" s="86" t="str">
        <f t="shared" si="6"/>
        <v/>
      </c>
      <c r="M40" s="88" t="str">
        <f>IF(R40="取消","",IF(X40="","",IF(X40&gt;$D$9,"!ERROR!",IF(X40/$G$9=INT(X40/$G$9),X40,"!ERROR!"))))</f>
        <v/>
      </c>
      <c r="N40" s="125" t="str">
        <f t="shared" ref="N40" si="36">IF(E41="","",IF(AND(L40="",M40=""),N38,IF(M40="",N38-L40,IF((P38-M40)&gt;=0,N38,N38-1))))</f>
        <v/>
      </c>
      <c r="O40" s="126"/>
      <c r="P40" s="96" t="str">
        <f t="shared" ref="P40" si="37">IF(E41="","",IF(M40="",P38,IF((P38-M40)&gt;=0,P38-M40,P38+$D$9-M40)))</f>
        <v/>
      </c>
      <c r="Q40" s="97"/>
      <c r="R40" s="90"/>
      <c r="S40" s="90"/>
      <c r="T40" s="92"/>
      <c r="U40" s="93"/>
      <c r="V40" s="115" t="str">
        <f>IF(E41="","",IF(AND(C40="時季指定",DATEDIF(E40,E41,"d")+1+Y38&gt;$X$6),"!ERROR!",DATEDIF(E40,E41,"d")+1))</f>
        <v/>
      </c>
      <c r="W40" s="115" t="str">
        <f t="shared" ref="W40" si="38">IF(AND(C40="時季指定",H40="半休",0.5+Y38&gt;$X$6),"!ERROR!",IF(H40="半休",0.5,""))</f>
        <v/>
      </c>
      <c r="X40" s="113" t="str">
        <f>IF(J41="","",IF(OR(C40="時季指定",C40="計画的付与"),"!ERROR!",J41-J40))</f>
        <v/>
      </c>
      <c r="Y40" s="115">
        <f>IF(L40="",Y38,Y38+L40)</f>
        <v>0</v>
      </c>
    </row>
    <row r="41" spans="1:25" x14ac:dyDescent="0.15">
      <c r="A41" s="119"/>
      <c r="B41" s="120"/>
      <c r="C41" s="123"/>
      <c r="D41" s="124"/>
      <c r="E41" s="129"/>
      <c r="F41" s="130"/>
      <c r="G41" s="73" t="s">
        <v>22</v>
      </c>
      <c r="H41" s="123"/>
      <c r="I41" s="124"/>
      <c r="J41" s="74"/>
      <c r="K41" s="75" t="s">
        <v>23</v>
      </c>
      <c r="L41" s="87"/>
      <c r="M41" s="89"/>
      <c r="N41" s="127"/>
      <c r="O41" s="128"/>
      <c r="P41" s="98"/>
      <c r="Q41" s="99"/>
      <c r="R41" s="91"/>
      <c r="S41" s="91"/>
      <c r="T41" s="94"/>
      <c r="U41" s="95"/>
      <c r="V41" s="116"/>
      <c r="W41" s="116"/>
      <c r="X41" s="114"/>
      <c r="Y41" s="116"/>
    </row>
    <row r="42" spans="1:25" x14ac:dyDescent="0.15">
      <c r="A42" s="117"/>
      <c r="B42" s="118"/>
      <c r="C42" s="121"/>
      <c r="D42" s="122"/>
      <c r="E42" s="131"/>
      <c r="F42" s="132"/>
      <c r="G42" s="71" t="s">
        <v>20</v>
      </c>
      <c r="H42" s="121"/>
      <c r="I42" s="122"/>
      <c r="J42" s="76"/>
      <c r="K42" s="77" t="s">
        <v>21</v>
      </c>
      <c r="L42" s="86" t="str">
        <f t="shared" si="6"/>
        <v/>
      </c>
      <c r="M42" s="88" t="str">
        <f>IF(R42="取消","",IF(X42="","",IF(X42&gt;$D$9,"!ERROR!",IF(X42/$G$9=INT(X42/$G$9),X42,"!ERROR!"))))</f>
        <v/>
      </c>
      <c r="N42" s="125" t="str">
        <f t="shared" ref="N42" si="39">IF(E43="","",IF(AND(L42="",M42=""),N40,IF(M42="",N40-L42,IF((P40-M42)&gt;=0,N40,N40-1))))</f>
        <v/>
      </c>
      <c r="O42" s="126"/>
      <c r="P42" s="96" t="str">
        <f t="shared" ref="P42" si="40">IF(E43="","",IF(M42="",P40,IF((P40-M42)&gt;=0,P40-M42,P40+$D$9-M42)))</f>
        <v/>
      </c>
      <c r="Q42" s="97"/>
      <c r="R42" s="90"/>
      <c r="S42" s="90"/>
      <c r="T42" s="92"/>
      <c r="U42" s="93"/>
      <c r="V42" s="115" t="str">
        <f>IF(E43="","",IF(AND(C42="時季指定",DATEDIF(E42,E43,"d")+1+Y40&gt;$X$6),"!ERROR!",DATEDIF(E42,E43,"d")+1))</f>
        <v/>
      </c>
      <c r="W42" s="115" t="str">
        <f t="shared" ref="W42" si="41">IF(AND(C42="時季指定",H42="半休",0.5+Y40&gt;$X$6),"!ERROR!",IF(H42="半休",0.5,""))</f>
        <v/>
      </c>
      <c r="X42" s="113" t="str">
        <f>IF(J43="","",IF(OR(C42="時季指定",C42="計画的付与"),"!ERROR!",J43-J42))</f>
        <v/>
      </c>
      <c r="Y42" s="115">
        <f>IF(L42="",Y40,Y40+L42)</f>
        <v>0</v>
      </c>
    </row>
    <row r="43" spans="1:25" x14ac:dyDescent="0.15">
      <c r="A43" s="119"/>
      <c r="B43" s="120"/>
      <c r="C43" s="123"/>
      <c r="D43" s="124"/>
      <c r="E43" s="129"/>
      <c r="F43" s="130"/>
      <c r="G43" s="73" t="s">
        <v>22</v>
      </c>
      <c r="H43" s="123"/>
      <c r="I43" s="124"/>
      <c r="J43" s="74"/>
      <c r="K43" s="75" t="s">
        <v>23</v>
      </c>
      <c r="L43" s="87"/>
      <c r="M43" s="89"/>
      <c r="N43" s="127"/>
      <c r="O43" s="128"/>
      <c r="P43" s="98"/>
      <c r="Q43" s="99"/>
      <c r="R43" s="91"/>
      <c r="S43" s="91"/>
      <c r="T43" s="94"/>
      <c r="U43" s="95"/>
      <c r="V43" s="116"/>
      <c r="W43" s="116"/>
      <c r="X43" s="114"/>
      <c r="Y43" s="116"/>
    </row>
    <row r="44" spans="1:25" x14ac:dyDescent="0.15">
      <c r="A44" s="117"/>
      <c r="B44" s="118"/>
      <c r="C44" s="121"/>
      <c r="D44" s="122"/>
      <c r="E44" s="131"/>
      <c r="F44" s="132"/>
      <c r="G44" s="71" t="s">
        <v>20</v>
      </c>
      <c r="H44" s="121"/>
      <c r="I44" s="122"/>
      <c r="J44" s="76"/>
      <c r="K44" s="77" t="s">
        <v>21</v>
      </c>
      <c r="L44" s="86" t="str">
        <f t="shared" si="6"/>
        <v/>
      </c>
      <c r="M44" s="88" t="str">
        <f>IF(R44="取消","",IF(X44="","",IF(X44&gt;$D$9,"!ERROR!",IF(X44/$G$9=INT(X44/$G$9),X44,"!ERROR!"))))</f>
        <v/>
      </c>
      <c r="N44" s="125" t="str">
        <f t="shared" ref="N44" si="42">IF(E45="","",IF(AND(L44="",M44=""),N42,IF(M44="",N42-L44,IF((P42-M44)&gt;=0,N42,N42-1))))</f>
        <v/>
      </c>
      <c r="O44" s="126"/>
      <c r="P44" s="96" t="str">
        <f t="shared" ref="P44" si="43">IF(E45="","",IF(M44="",P42,IF((P42-M44)&gt;=0,P42-M44,P42+$D$9-M44)))</f>
        <v/>
      </c>
      <c r="Q44" s="97"/>
      <c r="R44" s="90"/>
      <c r="S44" s="90"/>
      <c r="T44" s="92"/>
      <c r="U44" s="93"/>
      <c r="V44" s="115" t="str">
        <f>IF(E45="","",IF(AND(C44="時季指定",DATEDIF(E44,E45,"d")+1+Y42&gt;$X$6),"!ERROR!",DATEDIF(E44,E45,"d")+1))</f>
        <v/>
      </c>
      <c r="W44" s="115" t="str">
        <f t="shared" ref="W44" si="44">IF(AND(C44="時季指定",H44="半休",0.5+Y42&gt;$X$6),"!ERROR!",IF(H44="半休",0.5,""))</f>
        <v/>
      </c>
      <c r="X44" s="113" t="str">
        <f>IF(J45="","",IF(OR(C44="時季指定",C44="計画的付与"),"!ERROR!",J45-J44))</f>
        <v/>
      </c>
      <c r="Y44" s="115">
        <f>IF(L44="",Y42,Y42+L44)</f>
        <v>0</v>
      </c>
    </row>
    <row r="45" spans="1:25" x14ac:dyDescent="0.15">
      <c r="A45" s="119"/>
      <c r="B45" s="120"/>
      <c r="C45" s="123"/>
      <c r="D45" s="124"/>
      <c r="E45" s="129"/>
      <c r="F45" s="130"/>
      <c r="G45" s="73" t="s">
        <v>22</v>
      </c>
      <c r="H45" s="123"/>
      <c r="I45" s="124"/>
      <c r="J45" s="74"/>
      <c r="K45" s="75" t="s">
        <v>23</v>
      </c>
      <c r="L45" s="87"/>
      <c r="M45" s="89"/>
      <c r="N45" s="127"/>
      <c r="O45" s="128"/>
      <c r="P45" s="98"/>
      <c r="Q45" s="99"/>
      <c r="R45" s="91"/>
      <c r="S45" s="91"/>
      <c r="T45" s="94"/>
      <c r="U45" s="95"/>
      <c r="V45" s="116"/>
      <c r="W45" s="116"/>
      <c r="X45" s="114"/>
      <c r="Y45" s="116"/>
    </row>
    <row r="46" spans="1:25" x14ac:dyDescent="0.15">
      <c r="A46" s="117"/>
      <c r="B46" s="118"/>
      <c r="C46" s="121"/>
      <c r="D46" s="122"/>
      <c r="E46" s="131"/>
      <c r="F46" s="132"/>
      <c r="G46" s="71" t="s">
        <v>20</v>
      </c>
      <c r="H46" s="121"/>
      <c r="I46" s="122"/>
      <c r="J46" s="76"/>
      <c r="K46" s="77" t="s">
        <v>21</v>
      </c>
      <c r="L46" s="86" t="str">
        <f t="shared" si="6"/>
        <v/>
      </c>
      <c r="M46" s="88" t="str">
        <f>IF(R46="取消","",IF(X46="","",IF(X46&gt;$D$9,"!ERROR!",IF(X46/$G$9=INT(X46/$G$9),X46,"!ERROR!"))))</f>
        <v/>
      </c>
      <c r="N46" s="125" t="str">
        <f t="shared" ref="N46" si="45">IF(E47="","",IF(AND(L46="",M46=""),N44,IF(M46="",N44-L46,IF((P44-M46)&gt;=0,N44,N44-1))))</f>
        <v/>
      </c>
      <c r="O46" s="126"/>
      <c r="P46" s="96" t="str">
        <f t="shared" ref="P46" si="46">IF(E47="","",IF(M46="",P44,IF((P44-M46)&gt;=0,P44-M46,P44+$D$9-M46)))</f>
        <v/>
      </c>
      <c r="Q46" s="97"/>
      <c r="R46" s="90"/>
      <c r="S46" s="90"/>
      <c r="T46" s="92"/>
      <c r="U46" s="93"/>
      <c r="V46" s="115" t="str">
        <f>IF(E47="","",IF(AND(C46="時季指定",DATEDIF(E46,E47,"d")+1+Y44&gt;$X$6),"!ERROR!",DATEDIF(E46,E47,"d")+1))</f>
        <v/>
      </c>
      <c r="W46" s="115" t="str">
        <f t="shared" ref="W46" si="47">IF(AND(C46="時季指定",H46="半休",0.5+Y44&gt;$X$6),"!ERROR!",IF(H46="半休",0.5,""))</f>
        <v/>
      </c>
      <c r="X46" s="113" t="str">
        <f>IF(J47="","",IF(OR(C46="時季指定",C46="計画的付与"),"!ERROR!",J47-J46))</f>
        <v/>
      </c>
      <c r="Y46" s="115">
        <f>IF(L46="",Y44,Y44+L46)</f>
        <v>0</v>
      </c>
    </row>
    <row r="47" spans="1:25" x14ac:dyDescent="0.15">
      <c r="A47" s="119"/>
      <c r="B47" s="120"/>
      <c r="C47" s="123"/>
      <c r="D47" s="124"/>
      <c r="E47" s="129"/>
      <c r="F47" s="130"/>
      <c r="G47" s="73" t="s">
        <v>22</v>
      </c>
      <c r="H47" s="123"/>
      <c r="I47" s="124"/>
      <c r="J47" s="74"/>
      <c r="K47" s="75" t="s">
        <v>23</v>
      </c>
      <c r="L47" s="87"/>
      <c r="M47" s="89"/>
      <c r="N47" s="127"/>
      <c r="O47" s="128"/>
      <c r="P47" s="98"/>
      <c r="Q47" s="99"/>
      <c r="R47" s="91"/>
      <c r="S47" s="91"/>
      <c r="T47" s="94"/>
      <c r="U47" s="95"/>
      <c r="V47" s="116"/>
      <c r="W47" s="116"/>
      <c r="X47" s="114"/>
      <c r="Y47" s="116"/>
    </row>
    <row r="48" spans="1:25" x14ac:dyDescent="0.15">
      <c r="A48" s="117"/>
      <c r="B48" s="118"/>
      <c r="C48" s="121"/>
      <c r="D48" s="122"/>
      <c r="E48" s="131"/>
      <c r="F48" s="132"/>
      <c r="G48" s="71" t="s">
        <v>20</v>
      </c>
      <c r="H48" s="121"/>
      <c r="I48" s="122"/>
      <c r="J48" s="76"/>
      <c r="K48" s="77" t="s">
        <v>21</v>
      </c>
      <c r="L48" s="86" t="str">
        <f t="shared" si="6"/>
        <v/>
      </c>
      <c r="M48" s="88" t="str">
        <f>IF(R48="取消","",IF(X48="","",IF(X48&gt;$D$9,"!ERROR!",IF(X48/$G$9=INT(X48/$G$9),X48,"!ERROR!"))))</f>
        <v/>
      </c>
      <c r="N48" s="125" t="str">
        <f t="shared" ref="N48" si="48">IF(E49="","",IF(AND(L48="",M48=""),N46,IF(M48="",N46-L48,IF((P46-M48)&gt;=0,N46,N46-1))))</f>
        <v/>
      </c>
      <c r="O48" s="126"/>
      <c r="P48" s="96" t="str">
        <f t="shared" ref="P48" si="49">IF(E49="","",IF(M48="",P46,IF((P46-M48)&gt;=0,P46-M48,P46+$D$9-M48)))</f>
        <v/>
      </c>
      <c r="Q48" s="97"/>
      <c r="R48" s="90"/>
      <c r="S48" s="90"/>
      <c r="T48" s="92"/>
      <c r="U48" s="93"/>
      <c r="V48" s="115" t="str">
        <f>IF(E49="","",IF(AND(C48="時季指定",DATEDIF(E48,E49,"d")+1+Y46&gt;$X$6),"!ERROR!",DATEDIF(E48,E49,"d")+1))</f>
        <v/>
      </c>
      <c r="W48" s="115" t="str">
        <f t="shared" ref="W48" si="50">IF(AND(C48="時季指定",H48="半休",0.5+Y46&gt;$X$6),"!ERROR!",IF(H48="半休",0.5,""))</f>
        <v/>
      </c>
      <c r="X48" s="113" t="str">
        <f>IF(J49="","",IF(OR(C48="時季指定",C48="計画的付与"),"!ERROR!",J49-J48))</f>
        <v/>
      </c>
      <c r="Y48" s="115">
        <f>IF(L48="",Y46,Y46+L48)</f>
        <v>0</v>
      </c>
    </row>
    <row r="49" spans="1:25" x14ac:dyDescent="0.15">
      <c r="A49" s="119"/>
      <c r="B49" s="120"/>
      <c r="C49" s="123"/>
      <c r="D49" s="124"/>
      <c r="E49" s="129"/>
      <c r="F49" s="130"/>
      <c r="G49" s="73" t="s">
        <v>22</v>
      </c>
      <c r="H49" s="123"/>
      <c r="I49" s="124"/>
      <c r="J49" s="74"/>
      <c r="K49" s="75" t="s">
        <v>23</v>
      </c>
      <c r="L49" s="87"/>
      <c r="M49" s="89"/>
      <c r="N49" s="127"/>
      <c r="O49" s="128"/>
      <c r="P49" s="98"/>
      <c r="Q49" s="99"/>
      <c r="R49" s="91"/>
      <c r="S49" s="91"/>
      <c r="T49" s="94"/>
      <c r="U49" s="95"/>
      <c r="V49" s="116"/>
      <c r="W49" s="116"/>
      <c r="X49" s="114"/>
      <c r="Y49" s="116"/>
    </row>
    <row r="50" spans="1:25" x14ac:dyDescent="0.15">
      <c r="A50" s="117"/>
      <c r="B50" s="118"/>
      <c r="C50" s="121"/>
      <c r="D50" s="122"/>
      <c r="E50" s="131"/>
      <c r="F50" s="132"/>
      <c r="G50" s="71" t="s">
        <v>20</v>
      </c>
      <c r="H50" s="121"/>
      <c r="I50" s="122"/>
      <c r="J50" s="76"/>
      <c r="K50" s="77" t="s">
        <v>21</v>
      </c>
      <c r="L50" s="86" t="str">
        <f t="shared" si="6"/>
        <v/>
      </c>
      <c r="M50" s="88" t="str">
        <f>IF(R50="取消","",IF(X50="","",IF(X50&gt;$D$9,"!ERROR!",IF(X50/$G$9=INT(X50/$G$9),X50,"!ERROR!"))))</f>
        <v/>
      </c>
      <c r="N50" s="125" t="str">
        <f t="shared" ref="N50" si="51">IF(E51="","",IF(AND(L50="",M50=""),N48,IF(M50="",N48-L50,IF((P48-M50)&gt;=0,N48,N48-1))))</f>
        <v/>
      </c>
      <c r="O50" s="126"/>
      <c r="P50" s="96" t="str">
        <f t="shared" ref="P50" si="52">IF(E51="","",IF(M50="",P48,IF((P48-M50)&gt;=0,P48-M50,P48+$D$9-M50)))</f>
        <v/>
      </c>
      <c r="Q50" s="97"/>
      <c r="R50" s="90"/>
      <c r="S50" s="90"/>
      <c r="T50" s="92"/>
      <c r="U50" s="93"/>
      <c r="V50" s="115" t="str">
        <f>IF(E51="","",IF(AND(C50="時季指定",DATEDIF(E50,E51,"d")+1+Y48&gt;$X$6),"!ERROR!",DATEDIF(E50,E51,"d")+1))</f>
        <v/>
      </c>
      <c r="W50" s="115" t="str">
        <f t="shared" ref="W50" si="53">IF(AND(C50="時季指定",H50="半休",0.5+Y48&gt;$X$6),"!ERROR!",IF(H50="半休",0.5,""))</f>
        <v/>
      </c>
      <c r="X50" s="113" t="str">
        <f>IF(J51="","",IF(OR(C50="時季指定",C50="計画的付与"),"!ERROR!",J51-J50))</f>
        <v/>
      </c>
      <c r="Y50" s="115">
        <f>IF(L50="",Y48,Y48+L50)</f>
        <v>0</v>
      </c>
    </row>
    <row r="51" spans="1:25" x14ac:dyDescent="0.15">
      <c r="A51" s="119"/>
      <c r="B51" s="120"/>
      <c r="C51" s="123"/>
      <c r="D51" s="124"/>
      <c r="E51" s="129"/>
      <c r="F51" s="130"/>
      <c r="G51" s="73" t="s">
        <v>22</v>
      </c>
      <c r="H51" s="123"/>
      <c r="I51" s="124"/>
      <c r="J51" s="74"/>
      <c r="K51" s="75" t="s">
        <v>23</v>
      </c>
      <c r="L51" s="87"/>
      <c r="M51" s="89"/>
      <c r="N51" s="127"/>
      <c r="O51" s="128"/>
      <c r="P51" s="98"/>
      <c r="Q51" s="99"/>
      <c r="R51" s="91"/>
      <c r="S51" s="91"/>
      <c r="T51" s="94"/>
      <c r="U51" s="95"/>
      <c r="V51" s="116"/>
      <c r="W51" s="116"/>
      <c r="X51" s="114"/>
      <c r="Y51" s="116"/>
    </row>
    <row r="52" spans="1:25" x14ac:dyDescent="0.15">
      <c r="A52" s="117"/>
      <c r="B52" s="118"/>
      <c r="C52" s="121"/>
      <c r="D52" s="122"/>
      <c r="E52" s="131"/>
      <c r="F52" s="132"/>
      <c r="G52" s="71" t="s">
        <v>20</v>
      </c>
      <c r="H52" s="121"/>
      <c r="I52" s="122"/>
      <c r="J52" s="76"/>
      <c r="K52" s="77" t="s">
        <v>21</v>
      </c>
      <c r="L52" s="86" t="str">
        <f t="shared" si="6"/>
        <v/>
      </c>
      <c r="M52" s="88" t="str">
        <f>IF(R52="取消","",IF(X52="","",IF(X52&gt;$D$9,"!ERROR!",IF(X52/$G$9=INT(X52/$G$9),X52,"!ERROR!"))))</f>
        <v/>
      </c>
      <c r="N52" s="125" t="str">
        <f t="shared" ref="N52" si="54">IF(E53="","",IF(AND(L52="",M52=""),N50,IF(M52="",N50-L52,IF((P50-M52)&gt;=0,N50,N50-1))))</f>
        <v/>
      </c>
      <c r="O52" s="126"/>
      <c r="P52" s="96" t="str">
        <f t="shared" ref="P52" si="55">IF(E53="","",IF(M52="",P50,IF((P50-M52)&gt;=0,P50-M52,P50+$D$9-M52)))</f>
        <v/>
      </c>
      <c r="Q52" s="97"/>
      <c r="R52" s="90"/>
      <c r="S52" s="90"/>
      <c r="T52" s="92"/>
      <c r="U52" s="93"/>
      <c r="V52" s="115" t="str">
        <f>IF(E53="","",IF(AND(C52="時季指定",DATEDIF(E52,E53,"d")+1+Y50&gt;$X$6),"!ERROR!",DATEDIF(E52,E53,"d")+1))</f>
        <v/>
      </c>
      <c r="W52" s="115" t="str">
        <f t="shared" ref="W52" si="56">IF(AND(C52="時季指定",H52="半休",0.5+Y50&gt;$X$6),"!ERROR!",IF(H52="半休",0.5,""))</f>
        <v/>
      </c>
      <c r="X52" s="113" t="str">
        <f>IF(J53="","",IF(OR(C52="時季指定",C52="計画的付与"),"!ERROR!",J53-J52))</f>
        <v/>
      </c>
      <c r="Y52" s="115">
        <f>IF(L52="",Y50,Y50+L52)</f>
        <v>0</v>
      </c>
    </row>
    <row r="53" spans="1:25" x14ac:dyDescent="0.15">
      <c r="A53" s="119"/>
      <c r="B53" s="120"/>
      <c r="C53" s="123"/>
      <c r="D53" s="124"/>
      <c r="E53" s="129"/>
      <c r="F53" s="130"/>
      <c r="G53" s="73" t="s">
        <v>22</v>
      </c>
      <c r="H53" s="123"/>
      <c r="I53" s="124"/>
      <c r="J53" s="74"/>
      <c r="K53" s="75" t="s">
        <v>23</v>
      </c>
      <c r="L53" s="87"/>
      <c r="M53" s="89"/>
      <c r="N53" s="127"/>
      <c r="O53" s="128"/>
      <c r="P53" s="98"/>
      <c r="Q53" s="99"/>
      <c r="R53" s="91"/>
      <c r="S53" s="91"/>
      <c r="T53" s="94"/>
      <c r="U53" s="95"/>
      <c r="V53" s="116"/>
      <c r="W53" s="116"/>
      <c r="X53" s="114"/>
      <c r="Y53" s="116"/>
    </row>
    <row r="54" spans="1:25" x14ac:dyDescent="0.15">
      <c r="A54" s="117"/>
      <c r="B54" s="118"/>
      <c r="C54" s="121"/>
      <c r="D54" s="122"/>
      <c r="E54" s="131"/>
      <c r="F54" s="132"/>
      <c r="G54" s="71" t="s">
        <v>20</v>
      </c>
      <c r="H54" s="121"/>
      <c r="I54" s="122"/>
      <c r="J54" s="76"/>
      <c r="K54" s="77" t="s">
        <v>21</v>
      </c>
      <c r="L54" s="86" t="str">
        <f t="shared" si="6"/>
        <v/>
      </c>
      <c r="M54" s="88" t="str">
        <f>IF(R54="取消","",IF(X54="","",IF(X54&gt;$D$9,"!ERROR!",IF(X54/$G$9=INT(X54/$G$9),X54,"!ERROR!"))))</f>
        <v/>
      </c>
      <c r="N54" s="125" t="str">
        <f t="shared" ref="N54" si="57">IF(E55="","",IF(AND(L54="",M54=""),N52,IF(M54="",N52-L54,IF((P52-M54)&gt;=0,N52,N52-1))))</f>
        <v/>
      </c>
      <c r="O54" s="126"/>
      <c r="P54" s="96" t="str">
        <f t="shared" ref="P54" si="58">IF(E55="","",IF(M54="",P52,IF((P52-M54)&gt;=0,P52-M54,P52+$D$9-M54)))</f>
        <v/>
      </c>
      <c r="Q54" s="97"/>
      <c r="R54" s="90"/>
      <c r="S54" s="90"/>
      <c r="T54" s="92"/>
      <c r="U54" s="93"/>
      <c r="V54" s="115" t="str">
        <f>IF(E55="","",IF(AND(C54="時季指定",DATEDIF(E54,E55,"d")+1+Y52&gt;$X$6),"!ERROR!",DATEDIF(E54,E55,"d")+1))</f>
        <v/>
      </c>
      <c r="W54" s="115" t="str">
        <f t="shared" ref="W54" si="59">IF(AND(C54="時季指定",H54="半休",0.5+Y52&gt;$X$6),"!ERROR!",IF(H54="半休",0.5,""))</f>
        <v/>
      </c>
      <c r="X54" s="113" t="str">
        <f>IF(J55="","",IF(OR(C54="時季指定",C54="計画的付与"),"!ERROR!",J55-J54))</f>
        <v/>
      </c>
      <c r="Y54" s="115">
        <f>IF(L54="",Y52,Y52+L54)</f>
        <v>0</v>
      </c>
    </row>
    <row r="55" spans="1:25" x14ac:dyDescent="0.15">
      <c r="A55" s="119"/>
      <c r="B55" s="120"/>
      <c r="C55" s="123"/>
      <c r="D55" s="124"/>
      <c r="E55" s="129"/>
      <c r="F55" s="130"/>
      <c r="G55" s="73" t="s">
        <v>22</v>
      </c>
      <c r="H55" s="123"/>
      <c r="I55" s="124"/>
      <c r="J55" s="74"/>
      <c r="K55" s="75" t="s">
        <v>23</v>
      </c>
      <c r="L55" s="87"/>
      <c r="M55" s="89"/>
      <c r="N55" s="127"/>
      <c r="O55" s="128"/>
      <c r="P55" s="98"/>
      <c r="Q55" s="99"/>
      <c r="R55" s="91"/>
      <c r="S55" s="91"/>
      <c r="T55" s="94"/>
      <c r="U55" s="95"/>
      <c r="V55" s="116"/>
      <c r="W55" s="116"/>
      <c r="X55" s="114"/>
      <c r="Y55" s="116"/>
    </row>
    <row r="56" spans="1:25" x14ac:dyDescent="0.15">
      <c r="A56" s="117"/>
      <c r="B56" s="118"/>
      <c r="C56" s="121"/>
      <c r="D56" s="122"/>
      <c r="E56" s="131"/>
      <c r="F56" s="132"/>
      <c r="G56" s="71" t="s">
        <v>20</v>
      </c>
      <c r="H56" s="121"/>
      <c r="I56" s="122"/>
      <c r="J56" s="76"/>
      <c r="K56" s="77" t="s">
        <v>21</v>
      </c>
      <c r="L56" s="86" t="str">
        <f t="shared" si="6"/>
        <v/>
      </c>
      <c r="M56" s="88" t="str">
        <f>IF(R56="取消","",IF(X56="","",IF(X56&gt;$D$9,"!ERROR!",IF(X56/$G$9=INT(X56/$G$9),X56,"!ERROR!"))))</f>
        <v/>
      </c>
      <c r="N56" s="125" t="str">
        <f t="shared" ref="N56" si="60">IF(E57="","",IF(AND(L56="",M56=""),N54,IF(M56="",N54-L56,IF((P54-M56)&gt;=0,N54,N54-1))))</f>
        <v/>
      </c>
      <c r="O56" s="126"/>
      <c r="P56" s="96" t="str">
        <f t="shared" ref="P56" si="61">IF(E57="","",IF(M56="",P54,IF((P54-M56)&gt;=0,P54-M56,P54+$D$9-M56)))</f>
        <v/>
      </c>
      <c r="Q56" s="97"/>
      <c r="R56" s="90"/>
      <c r="S56" s="90"/>
      <c r="T56" s="92"/>
      <c r="U56" s="93"/>
      <c r="V56" s="115" t="str">
        <f>IF(E57="","",IF(AND(C56="時季指定",DATEDIF(E56,E57,"d")+1+Y54&gt;$X$6),"!ERROR!",DATEDIF(E56,E57,"d")+1))</f>
        <v/>
      </c>
      <c r="W56" s="115" t="str">
        <f t="shared" ref="W56" si="62">IF(AND(C56="時季指定",H56="半休",0.5+Y54&gt;$X$6),"!ERROR!",IF(H56="半休",0.5,""))</f>
        <v/>
      </c>
      <c r="X56" s="113" t="str">
        <f>IF(J57="","",IF(OR(C56="時季指定",C56="計画的付与"),"!ERROR!",J57-J56))</f>
        <v/>
      </c>
      <c r="Y56" s="115">
        <f>IF(L56="",Y54,Y54+L56)</f>
        <v>0</v>
      </c>
    </row>
    <row r="57" spans="1:25" x14ac:dyDescent="0.15">
      <c r="A57" s="119"/>
      <c r="B57" s="120"/>
      <c r="C57" s="123"/>
      <c r="D57" s="124"/>
      <c r="E57" s="129"/>
      <c r="F57" s="130"/>
      <c r="G57" s="73" t="s">
        <v>22</v>
      </c>
      <c r="H57" s="123"/>
      <c r="I57" s="124"/>
      <c r="J57" s="74"/>
      <c r="K57" s="75" t="s">
        <v>23</v>
      </c>
      <c r="L57" s="87"/>
      <c r="M57" s="89"/>
      <c r="N57" s="127"/>
      <c r="O57" s="128"/>
      <c r="P57" s="98"/>
      <c r="Q57" s="99"/>
      <c r="R57" s="91"/>
      <c r="S57" s="91"/>
      <c r="T57" s="94"/>
      <c r="U57" s="95"/>
      <c r="V57" s="116"/>
      <c r="W57" s="116"/>
      <c r="X57" s="114"/>
      <c r="Y57" s="116"/>
    </row>
    <row r="58" spans="1:25" x14ac:dyDescent="0.15">
      <c r="A58" s="117"/>
      <c r="B58" s="118"/>
      <c r="C58" s="121"/>
      <c r="D58" s="122"/>
      <c r="E58" s="131"/>
      <c r="F58" s="132"/>
      <c r="G58" s="71" t="s">
        <v>20</v>
      </c>
      <c r="H58" s="121"/>
      <c r="I58" s="122"/>
      <c r="J58" s="76"/>
      <c r="K58" s="77" t="s">
        <v>21</v>
      </c>
      <c r="L58" s="86" t="str">
        <f t="shared" si="6"/>
        <v/>
      </c>
      <c r="M58" s="88" t="str">
        <f>IF(R58="取消","",IF(X58="","",IF(X58&gt;$D$9,"!ERROR!",IF(X58/$G$9=INT(X58/$G$9),X58,"!ERROR!"))))</f>
        <v/>
      </c>
      <c r="N58" s="125" t="str">
        <f t="shared" ref="N58" si="63">IF(E59="","",IF(AND(L58="",M58=""),N56,IF(M58="",N56-L58,IF((P56-M58)&gt;=0,N56,N56-1))))</f>
        <v/>
      </c>
      <c r="O58" s="126"/>
      <c r="P58" s="96" t="str">
        <f t="shared" ref="P58" si="64">IF(E59="","",IF(M58="",P56,IF((P56-M58)&gt;=0,P56-M58,P56+$D$9-M58)))</f>
        <v/>
      </c>
      <c r="Q58" s="97"/>
      <c r="R58" s="90"/>
      <c r="S58" s="90"/>
      <c r="T58" s="92"/>
      <c r="U58" s="93"/>
      <c r="V58" s="115" t="str">
        <f>IF(E59="","",IF(AND(C58="時季指定",DATEDIF(E58,E59,"d")+1+Y56&gt;$X$6),"!ERROR!",DATEDIF(E58,E59,"d")+1))</f>
        <v/>
      </c>
      <c r="W58" s="115" t="str">
        <f t="shared" ref="W58" si="65">IF(AND(C58="時季指定",H58="半休",0.5+Y56&gt;$X$6),"!ERROR!",IF(H58="半休",0.5,""))</f>
        <v/>
      </c>
      <c r="X58" s="113" t="str">
        <f>IF(J59="","",IF(OR(C58="時季指定",C58="計画的付与"),"!ERROR!",J59-J58))</f>
        <v/>
      </c>
      <c r="Y58" s="115">
        <f>IF(L58="",Y56,Y56+L58)</f>
        <v>0</v>
      </c>
    </row>
    <row r="59" spans="1:25" x14ac:dyDescent="0.15">
      <c r="A59" s="119"/>
      <c r="B59" s="120"/>
      <c r="C59" s="123"/>
      <c r="D59" s="124"/>
      <c r="E59" s="129"/>
      <c r="F59" s="130"/>
      <c r="G59" s="73" t="s">
        <v>22</v>
      </c>
      <c r="H59" s="123"/>
      <c r="I59" s="124"/>
      <c r="J59" s="74"/>
      <c r="K59" s="75" t="s">
        <v>23</v>
      </c>
      <c r="L59" s="87"/>
      <c r="M59" s="89"/>
      <c r="N59" s="127"/>
      <c r="O59" s="128"/>
      <c r="P59" s="98"/>
      <c r="Q59" s="99"/>
      <c r="R59" s="91"/>
      <c r="S59" s="91"/>
      <c r="T59" s="94"/>
      <c r="U59" s="95"/>
      <c r="V59" s="116"/>
      <c r="W59" s="116"/>
      <c r="X59" s="114"/>
      <c r="Y59" s="116"/>
    </row>
    <row r="60" spans="1:25" x14ac:dyDescent="0.15">
      <c r="A60" s="117"/>
      <c r="B60" s="118"/>
      <c r="C60" s="121"/>
      <c r="D60" s="122"/>
      <c r="E60" s="131"/>
      <c r="F60" s="132"/>
      <c r="G60" s="71" t="s">
        <v>20</v>
      </c>
      <c r="H60" s="121"/>
      <c r="I60" s="122"/>
      <c r="J60" s="76"/>
      <c r="K60" s="77" t="s">
        <v>21</v>
      </c>
      <c r="L60" s="86" t="str">
        <f t="shared" si="6"/>
        <v/>
      </c>
      <c r="M60" s="88" t="str">
        <f>IF(R60="取消","",IF(X60="","",IF(X60&gt;$D$9,"!ERROR!",IF(X60/$G$9=INT(X60/$G$9),X60,"!ERROR!"))))</f>
        <v/>
      </c>
      <c r="N60" s="125" t="str">
        <f t="shared" ref="N60" si="66">IF(E61="","",IF(AND(L60="",M60=""),N58,IF(M60="",N58-L60,IF((P58-M60)&gt;=0,N58,N58-1))))</f>
        <v/>
      </c>
      <c r="O60" s="126"/>
      <c r="P60" s="96" t="str">
        <f t="shared" ref="P60" si="67">IF(E61="","",IF(M60="",P58,IF((P58-M60)&gt;=0,P58-M60,P58+$D$9-M60)))</f>
        <v/>
      </c>
      <c r="Q60" s="97"/>
      <c r="R60" s="90"/>
      <c r="S60" s="90"/>
      <c r="T60" s="92"/>
      <c r="U60" s="93"/>
      <c r="V60" s="115" t="str">
        <f>IF(E61="","",IF(AND(C60="時季指定",DATEDIF(E60,E61,"d")+1+Y58&gt;$X$6),"!ERROR!",DATEDIF(E60,E61,"d")+1))</f>
        <v/>
      </c>
      <c r="W60" s="115" t="str">
        <f t="shared" ref="W60" si="68">IF(AND(C60="時季指定",H60="半休",0.5+Y58&gt;$X$6),"!ERROR!",IF(H60="半休",0.5,""))</f>
        <v/>
      </c>
      <c r="X60" s="113" t="str">
        <f>IF(J61="","",IF(OR(C60="時季指定",C60="計画的付与"),"!ERROR!",J61-J60))</f>
        <v/>
      </c>
      <c r="Y60" s="115">
        <f>IF(L60="",Y58,Y58+L60)</f>
        <v>0</v>
      </c>
    </row>
    <row r="61" spans="1:25" x14ac:dyDescent="0.15">
      <c r="A61" s="119"/>
      <c r="B61" s="120"/>
      <c r="C61" s="123"/>
      <c r="D61" s="124"/>
      <c r="E61" s="129"/>
      <c r="F61" s="130"/>
      <c r="G61" s="73" t="s">
        <v>22</v>
      </c>
      <c r="H61" s="123"/>
      <c r="I61" s="124"/>
      <c r="J61" s="74"/>
      <c r="K61" s="75" t="s">
        <v>23</v>
      </c>
      <c r="L61" s="87"/>
      <c r="M61" s="89"/>
      <c r="N61" s="127"/>
      <c r="O61" s="128"/>
      <c r="P61" s="98"/>
      <c r="Q61" s="99"/>
      <c r="R61" s="91"/>
      <c r="S61" s="91"/>
      <c r="T61" s="94"/>
      <c r="U61" s="95"/>
      <c r="V61" s="116"/>
      <c r="W61" s="116"/>
      <c r="X61" s="114"/>
      <c r="Y61" s="116"/>
    </row>
    <row r="62" spans="1:25" x14ac:dyDescent="0.15">
      <c r="A62" s="117"/>
      <c r="B62" s="118"/>
      <c r="C62" s="121"/>
      <c r="D62" s="122"/>
      <c r="E62" s="131"/>
      <c r="F62" s="132"/>
      <c r="G62" s="71" t="s">
        <v>20</v>
      </c>
      <c r="H62" s="121"/>
      <c r="I62" s="122"/>
      <c r="J62" s="76"/>
      <c r="K62" s="77" t="s">
        <v>21</v>
      </c>
      <c r="L62" s="86" t="str">
        <f t="shared" si="6"/>
        <v/>
      </c>
      <c r="M62" s="88" t="str">
        <f>IF(R62="取消","",IF(X62="","",IF(X62&gt;$D$9,"!ERROR!",IF(X62/$G$9=INT(X62/$G$9),X62,"!ERROR!"))))</f>
        <v/>
      </c>
      <c r="N62" s="125" t="str">
        <f t="shared" ref="N62" si="69">IF(E63="","",IF(AND(L62="",M62=""),N60,IF(M62="",N60-L62,IF((P60-M62)&gt;=0,N60,N60-1))))</f>
        <v/>
      </c>
      <c r="O62" s="126"/>
      <c r="P62" s="96" t="str">
        <f t="shared" ref="P62" si="70">IF(E63="","",IF(M62="",P60,IF((P60-M62)&gt;=0,P60-M62,P60+$D$9-M62)))</f>
        <v/>
      </c>
      <c r="Q62" s="97"/>
      <c r="R62" s="90"/>
      <c r="S62" s="90"/>
      <c r="T62" s="92"/>
      <c r="U62" s="93"/>
      <c r="V62" s="115" t="str">
        <f>IF(E63="","",IF(AND(C62="時季指定",DATEDIF(E62,E63,"d")+1+Y60&gt;$X$6),"!ERROR!",DATEDIF(E62,E63,"d")+1))</f>
        <v/>
      </c>
      <c r="W62" s="115" t="str">
        <f t="shared" ref="W62" si="71">IF(AND(C62="時季指定",H62="半休",0.5+Y60&gt;$X$6),"!ERROR!",IF(H62="半休",0.5,""))</f>
        <v/>
      </c>
      <c r="X62" s="113" t="str">
        <f>IF(J63="","",IF(OR(C62="時季指定",C62="計画的付与"),"!ERROR!",J63-J62))</f>
        <v/>
      </c>
      <c r="Y62" s="115">
        <f>IF(L62="",Y60,Y60+L62)</f>
        <v>0</v>
      </c>
    </row>
    <row r="63" spans="1:25" x14ac:dyDescent="0.15">
      <c r="A63" s="119"/>
      <c r="B63" s="120"/>
      <c r="C63" s="123"/>
      <c r="D63" s="124"/>
      <c r="E63" s="129"/>
      <c r="F63" s="130"/>
      <c r="G63" s="73" t="s">
        <v>22</v>
      </c>
      <c r="H63" s="123"/>
      <c r="I63" s="124"/>
      <c r="J63" s="74"/>
      <c r="K63" s="75" t="s">
        <v>23</v>
      </c>
      <c r="L63" s="87"/>
      <c r="M63" s="89"/>
      <c r="N63" s="127"/>
      <c r="O63" s="128"/>
      <c r="P63" s="98"/>
      <c r="Q63" s="99"/>
      <c r="R63" s="91"/>
      <c r="S63" s="91"/>
      <c r="T63" s="94"/>
      <c r="U63" s="95"/>
      <c r="V63" s="116"/>
      <c r="W63" s="116"/>
      <c r="X63" s="114"/>
      <c r="Y63" s="116"/>
    </row>
    <row r="64" spans="1:25" x14ac:dyDescent="0.15">
      <c r="A64" s="117"/>
      <c r="B64" s="118"/>
      <c r="C64" s="121"/>
      <c r="D64" s="122"/>
      <c r="E64" s="131"/>
      <c r="F64" s="132"/>
      <c r="G64" s="71" t="s">
        <v>20</v>
      </c>
      <c r="H64" s="121"/>
      <c r="I64" s="122"/>
      <c r="J64" s="76"/>
      <c r="K64" s="77" t="s">
        <v>21</v>
      </c>
      <c r="L64" s="86" t="str">
        <f t="shared" si="6"/>
        <v/>
      </c>
      <c r="M64" s="88" t="str">
        <f>IF(R64="取消","",IF(X64="","",IF(X64&gt;$D$9,"!ERROR!",IF(X64/$G$9=INT(X64/$G$9),X64,"!ERROR!"))))</f>
        <v/>
      </c>
      <c r="N64" s="125" t="str">
        <f t="shared" ref="N64" si="72">IF(E65="","",IF(AND(L64="",M64=""),N62,IF(M64="",N62-L64,IF((P62-M64)&gt;=0,N62,N62-1))))</f>
        <v/>
      </c>
      <c r="O64" s="126"/>
      <c r="P64" s="96" t="str">
        <f t="shared" ref="P64" si="73">IF(E65="","",IF(M64="",P62,IF((P62-M64)&gt;=0,P62-M64,P62+$D$9-M64)))</f>
        <v/>
      </c>
      <c r="Q64" s="97"/>
      <c r="R64" s="90"/>
      <c r="S64" s="90"/>
      <c r="T64" s="92"/>
      <c r="U64" s="93"/>
      <c r="V64" s="115" t="str">
        <f>IF(E65="","",IF(AND(C64="時季指定",DATEDIF(E64,E65,"d")+1+Y62&gt;$X$6),"!ERROR!",DATEDIF(E64,E65,"d")+1))</f>
        <v/>
      </c>
      <c r="W64" s="115" t="str">
        <f t="shared" ref="W64" si="74">IF(AND(C64="時季指定",H64="半休",0.5+Y62&gt;$X$6),"!ERROR!",IF(H64="半休",0.5,""))</f>
        <v/>
      </c>
      <c r="X64" s="113" t="str">
        <f>IF(J65="","",IF(OR(C64="時季指定",C64="計画的付与"),"!ERROR!",J65-J64))</f>
        <v/>
      </c>
      <c r="Y64" s="115">
        <f>IF(L64="",Y62,Y62+L64)</f>
        <v>0</v>
      </c>
    </row>
    <row r="65" spans="1:25" x14ac:dyDescent="0.15">
      <c r="A65" s="119"/>
      <c r="B65" s="120"/>
      <c r="C65" s="123"/>
      <c r="D65" s="124"/>
      <c r="E65" s="129"/>
      <c r="F65" s="130"/>
      <c r="G65" s="73" t="s">
        <v>22</v>
      </c>
      <c r="H65" s="123"/>
      <c r="I65" s="124"/>
      <c r="J65" s="74"/>
      <c r="K65" s="75" t="s">
        <v>23</v>
      </c>
      <c r="L65" s="87"/>
      <c r="M65" s="89"/>
      <c r="N65" s="127"/>
      <c r="O65" s="128"/>
      <c r="P65" s="98"/>
      <c r="Q65" s="99"/>
      <c r="R65" s="91"/>
      <c r="S65" s="91"/>
      <c r="T65" s="94"/>
      <c r="U65" s="95"/>
      <c r="V65" s="116"/>
      <c r="W65" s="116"/>
      <c r="X65" s="114"/>
      <c r="Y65" s="116"/>
    </row>
    <row r="66" spans="1:25" x14ac:dyDescent="0.15">
      <c r="A66" s="117"/>
      <c r="B66" s="118"/>
      <c r="C66" s="121"/>
      <c r="D66" s="122"/>
      <c r="E66" s="131"/>
      <c r="F66" s="132"/>
      <c r="G66" s="71" t="s">
        <v>20</v>
      </c>
      <c r="H66" s="121"/>
      <c r="I66" s="122"/>
      <c r="J66" s="76"/>
      <c r="K66" s="77" t="s">
        <v>21</v>
      </c>
      <c r="L66" s="86" t="str">
        <f t="shared" si="6"/>
        <v/>
      </c>
      <c r="M66" s="88" t="str">
        <f>IF(R66="取消","",IF(X66="","",IF(X66&gt;$D$9,"!ERROR!",IF(X66/$G$9=INT(X66/$G$9),X66,"!ERROR!"))))</f>
        <v/>
      </c>
      <c r="N66" s="125" t="str">
        <f t="shared" ref="N66" si="75">IF(E67="","",IF(AND(L66="",M66=""),N64,IF(M66="",N64-L66,IF((P64-M66)&gt;=0,N64,N64-1))))</f>
        <v/>
      </c>
      <c r="O66" s="126"/>
      <c r="P66" s="96" t="str">
        <f t="shared" ref="P66" si="76">IF(E67="","",IF(M66="",P64,IF((P64-M66)&gt;=0,P64-M66,P64+$D$9-M66)))</f>
        <v/>
      </c>
      <c r="Q66" s="97"/>
      <c r="R66" s="90"/>
      <c r="S66" s="90"/>
      <c r="T66" s="92"/>
      <c r="U66" s="93"/>
      <c r="V66" s="115" t="str">
        <f>IF(E67="","",IF(AND(C66="時季指定",DATEDIF(E66,E67,"d")+1+Y64&gt;$X$6),"!ERROR!",DATEDIF(E66,E67,"d")+1))</f>
        <v/>
      </c>
      <c r="W66" s="115" t="str">
        <f t="shared" ref="W66" si="77">IF(AND(C66="時季指定",H66="半休",0.5+Y64&gt;$X$6),"!ERROR!",IF(H66="半休",0.5,""))</f>
        <v/>
      </c>
      <c r="X66" s="113" t="str">
        <f>IF(J67="","",IF(OR(C66="時季指定",C66="計画的付与"),"!ERROR!",J67-J66))</f>
        <v/>
      </c>
      <c r="Y66" s="115">
        <f>IF(L66="",Y64,Y64+L66)</f>
        <v>0</v>
      </c>
    </row>
    <row r="67" spans="1:25" x14ac:dyDescent="0.15">
      <c r="A67" s="119"/>
      <c r="B67" s="120"/>
      <c r="C67" s="123"/>
      <c r="D67" s="124"/>
      <c r="E67" s="129"/>
      <c r="F67" s="130"/>
      <c r="G67" s="73" t="s">
        <v>22</v>
      </c>
      <c r="H67" s="123"/>
      <c r="I67" s="124"/>
      <c r="J67" s="74"/>
      <c r="K67" s="75" t="s">
        <v>23</v>
      </c>
      <c r="L67" s="87"/>
      <c r="M67" s="89"/>
      <c r="N67" s="127"/>
      <c r="O67" s="128"/>
      <c r="P67" s="98"/>
      <c r="Q67" s="99"/>
      <c r="R67" s="91"/>
      <c r="S67" s="91"/>
      <c r="T67" s="94"/>
      <c r="U67" s="95"/>
      <c r="V67" s="116"/>
      <c r="W67" s="116"/>
      <c r="X67" s="114"/>
      <c r="Y67" s="116"/>
    </row>
    <row r="68" spans="1:25" x14ac:dyDescent="0.15">
      <c r="A68" s="117"/>
      <c r="B68" s="118"/>
      <c r="C68" s="121"/>
      <c r="D68" s="122"/>
      <c r="E68" s="131"/>
      <c r="F68" s="132"/>
      <c r="G68" s="71" t="s">
        <v>20</v>
      </c>
      <c r="H68" s="121"/>
      <c r="I68" s="122"/>
      <c r="J68" s="76"/>
      <c r="K68" s="77" t="s">
        <v>21</v>
      </c>
      <c r="L68" s="86" t="str">
        <f t="shared" si="6"/>
        <v/>
      </c>
      <c r="M68" s="88" t="str">
        <f>IF(R68="取消","",IF(X68="","",IF(X68&gt;$D$9,"!ERROR!",IF(X68/$G$9=INT(X68/$G$9),X68,"!ERROR!"))))</f>
        <v/>
      </c>
      <c r="N68" s="125" t="str">
        <f t="shared" ref="N68" si="78">IF(E69="","",IF(AND(L68="",M68=""),N66,IF(M68="",N66-L68,IF((P66-M68)&gt;=0,N66,N66-1))))</f>
        <v/>
      </c>
      <c r="O68" s="126"/>
      <c r="P68" s="96" t="str">
        <f t="shared" ref="P68" si="79">IF(E69="","",IF(M68="",P66,IF((P66-M68)&gt;=0,P66-M68,P66+$D$9-M68)))</f>
        <v/>
      </c>
      <c r="Q68" s="97"/>
      <c r="R68" s="90"/>
      <c r="S68" s="90"/>
      <c r="T68" s="92"/>
      <c r="U68" s="93"/>
      <c r="V68" s="115" t="str">
        <f>IF(E69="","",IF(AND(C68="時季指定",DATEDIF(E68,E69,"d")+1+Y66&gt;$X$6),"!ERROR!",DATEDIF(E68,E69,"d")+1))</f>
        <v/>
      </c>
      <c r="W68" s="115" t="str">
        <f t="shared" ref="W68" si="80">IF(AND(C68="時季指定",H68="半休",0.5+Y66&gt;$X$6),"!ERROR!",IF(H68="半休",0.5,""))</f>
        <v/>
      </c>
      <c r="X68" s="113" t="str">
        <f>IF(J69="","",IF(OR(C68="時季指定",C68="計画的付与"),"!ERROR!",J69-J68))</f>
        <v/>
      </c>
      <c r="Y68" s="115">
        <f>IF(L68="",Y66,Y66+L68)</f>
        <v>0</v>
      </c>
    </row>
    <row r="69" spans="1:25" x14ac:dyDescent="0.15">
      <c r="A69" s="119"/>
      <c r="B69" s="120"/>
      <c r="C69" s="123"/>
      <c r="D69" s="124"/>
      <c r="E69" s="129"/>
      <c r="F69" s="130"/>
      <c r="G69" s="73" t="s">
        <v>22</v>
      </c>
      <c r="H69" s="123"/>
      <c r="I69" s="124"/>
      <c r="J69" s="74"/>
      <c r="K69" s="75" t="s">
        <v>23</v>
      </c>
      <c r="L69" s="87"/>
      <c r="M69" s="89"/>
      <c r="N69" s="127"/>
      <c r="O69" s="128"/>
      <c r="P69" s="98"/>
      <c r="Q69" s="99"/>
      <c r="R69" s="91"/>
      <c r="S69" s="91"/>
      <c r="T69" s="94"/>
      <c r="U69" s="95"/>
      <c r="V69" s="116"/>
      <c r="W69" s="116"/>
      <c r="X69" s="114"/>
      <c r="Y69" s="116"/>
    </row>
    <row r="70" spans="1:25" x14ac:dyDescent="0.15">
      <c r="A70" s="117"/>
      <c r="B70" s="118"/>
      <c r="C70" s="121"/>
      <c r="D70" s="122"/>
      <c r="E70" s="131"/>
      <c r="F70" s="132"/>
      <c r="G70" s="71" t="s">
        <v>20</v>
      </c>
      <c r="H70" s="121"/>
      <c r="I70" s="122"/>
      <c r="J70" s="76"/>
      <c r="K70" s="77" t="s">
        <v>21</v>
      </c>
      <c r="L70" s="86" t="str">
        <f t="shared" si="6"/>
        <v/>
      </c>
      <c r="M70" s="88" t="str">
        <f>IF(R70="取消","",IF(X70="","",IF(X70&gt;$D$9,"!ERROR!",IF(X70/$G$9=INT(X70/$G$9),X70,"!ERROR!"))))</f>
        <v/>
      </c>
      <c r="N70" s="125" t="str">
        <f t="shared" ref="N70" si="81">IF(E71="","",IF(AND(L70="",M70=""),N68,IF(M70="",N68-L70,IF((P68-M70)&gt;=0,N68,N68-1))))</f>
        <v/>
      </c>
      <c r="O70" s="126"/>
      <c r="P70" s="96" t="str">
        <f t="shared" ref="P70" si="82">IF(E71="","",IF(M70="",P68,IF((P68-M70)&gt;=0,P68-M70,P68+$D$9-M70)))</f>
        <v/>
      </c>
      <c r="Q70" s="97"/>
      <c r="R70" s="90"/>
      <c r="S70" s="90"/>
      <c r="T70" s="92"/>
      <c r="U70" s="93"/>
      <c r="V70" s="115" t="str">
        <f>IF(E71="","",IF(AND(C70="時季指定",DATEDIF(E70,E71,"d")+1+Y68&gt;$X$6),"!ERROR!",DATEDIF(E70,E71,"d")+1))</f>
        <v/>
      </c>
      <c r="W70" s="115" t="str">
        <f t="shared" ref="W70" si="83">IF(AND(C70="時季指定",H70="半休",0.5+Y68&gt;$X$6),"!ERROR!",IF(H70="半休",0.5,""))</f>
        <v/>
      </c>
      <c r="X70" s="113" t="str">
        <f>IF(J71="","",IF(OR(C70="時季指定",C70="計画的付与"),"!ERROR!",J71-J70))</f>
        <v/>
      </c>
      <c r="Y70" s="115">
        <f>IF(L70="",Y68,Y68+L70)</f>
        <v>0</v>
      </c>
    </row>
    <row r="71" spans="1:25" x14ac:dyDescent="0.15">
      <c r="A71" s="119"/>
      <c r="B71" s="120"/>
      <c r="C71" s="123"/>
      <c r="D71" s="124"/>
      <c r="E71" s="129"/>
      <c r="F71" s="130"/>
      <c r="G71" s="73" t="s">
        <v>22</v>
      </c>
      <c r="H71" s="123"/>
      <c r="I71" s="124"/>
      <c r="J71" s="74"/>
      <c r="K71" s="75" t="s">
        <v>23</v>
      </c>
      <c r="L71" s="87"/>
      <c r="M71" s="89"/>
      <c r="N71" s="127"/>
      <c r="O71" s="128"/>
      <c r="P71" s="98"/>
      <c r="Q71" s="99"/>
      <c r="R71" s="91"/>
      <c r="S71" s="91"/>
      <c r="T71" s="94"/>
      <c r="U71" s="95"/>
      <c r="V71" s="116"/>
      <c r="W71" s="116"/>
      <c r="X71" s="114"/>
      <c r="Y71" s="116"/>
    </row>
    <row r="72" spans="1:25" x14ac:dyDescent="0.15">
      <c r="A72" s="117"/>
      <c r="B72" s="118"/>
      <c r="C72" s="121"/>
      <c r="D72" s="122"/>
      <c r="E72" s="131"/>
      <c r="F72" s="132"/>
      <c r="G72" s="71" t="s">
        <v>20</v>
      </c>
      <c r="H72" s="121"/>
      <c r="I72" s="122"/>
      <c r="J72" s="76"/>
      <c r="K72" s="77" t="s">
        <v>21</v>
      </c>
      <c r="L72" s="86" t="str">
        <f t="shared" si="6"/>
        <v/>
      </c>
      <c r="M72" s="88" t="str">
        <f>IF(R72="取消","",IF(X72="","",IF(X72&gt;$D$9,"!ERROR!",IF(X72/$G$9=INT(X72/$G$9),X72,"!ERROR!"))))</f>
        <v/>
      </c>
      <c r="N72" s="125" t="str">
        <f t="shared" ref="N72" si="84">IF(E73="","",IF(AND(L72="",M72=""),N70,IF(M72="",N70-L72,IF((P70-M72)&gt;=0,N70,N70-1))))</f>
        <v/>
      </c>
      <c r="O72" s="126"/>
      <c r="P72" s="96" t="str">
        <f t="shared" ref="P72" si="85">IF(E73="","",IF(M72="",P70,IF((P70-M72)&gt;=0,P70-M72,P70+$D$9-M72)))</f>
        <v/>
      </c>
      <c r="Q72" s="97"/>
      <c r="R72" s="90"/>
      <c r="S72" s="90"/>
      <c r="T72" s="92"/>
      <c r="U72" s="93"/>
      <c r="V72" s="115" t="str">
        <f>IF(E73="","",IF(AND(C72="時季指定",DATEDIF(E72,E73,"d")+1+Y70&gt;$X$6),"!ERROR!",DATEDIF(E72,E73,"d")+1))</f>
        <v/>
      </c>
      <c r="W72" s="115" t="str">
        <f t="shared" ref="W72" si="86">IF(AND(C72="時季指定",H72="半休",0.5+Y70&gt;$X$6),"!ERROR!",IF(H72="半休",0.5,""))</f>
        <v/>
      </c>
      <c r="X72" s="113" t="str">
        <f>IF(J73="","",IF(OR(C72="時季指定",C72="計画的付与"),"!ERROR!",J73-J72))</f>
        <v/>
      </c>
      <c r="Y72" s="115">
        <f>IF(L72="",Y70,Y70+L72)</f>
        <v>0</v>
      </c>
    </row>
    <row r="73" spans="1:25" x14ac:dyDescent="0.15">
      <c r="A73" s="119"/>
      <c r="B73" s="120"/>
      <c r="C73" s="123"/>
      <c r="D73" s="124"/>
      <c r="E73" s="129"/>
      <c r="F73" s="130"/>
      <c r="G73" s="73" t="s">
        <v>22</v>
      </c>
      <c r="H73" s="123"/>
      <c r="I73" s="124"/>
      <c r="J73" s="74"/>
      <c r="K73" s="75" t="s">
        <v>23</v>
      </c>
      <c r="L73" s="87"/>
      <c r="M73" s="89"/>
      <c r="N73" s="127"/>
      <c r="O73" s="128"/>
      <c r="P73" s="98"/>
      <c r="Q73" s="99"/>
      <c r="R73" s="91"/>
      <c r="S73" s="91"/>
      <c r="T73" s="94"/>
      <c r="U73" s="95"/>
      <c r="V73" s="116"/>
      <c r="W73" s="116"/>
      <c r="X73" s="114"/>
      <c r="Y73" s="116"/>
    </row>
  </sheetData>
  <sheetProtection sheet="1" objects="1" scenarios="1" selectLockedCells="1"/>
  <dataConsolidate/>
  <mergeCells count="531">
    <mergeCell ref="X12:X13"/>
    <mergeCell ref="V20:V21"/>
    <mergeCell ref="E71:F71"/>
    <mergeCell ref="E72:F72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50:Y51"/>
    <mergeCell ref="V12:V13"/>
    <mergeCell ref="W12:W13"/>
    <mergeCell ref="E55:F55"/>
    <mergeCell ref="E56:F56"/>
    <mergeCell ref="E57:F57"/>
    <mergeCell ref="E58:F58"/>
    <mergeCell ref="E59:F59"/>
    <mergeCell ref="E61:F61"/>
    <mergeCell ref="E62:F62"/>
    <mergeCell ref="E63:F63"/>
    <mergeCell ref="C1:D1"/>
    <mergeCell ref="A1:B1"/>
    <mergeCell ref="Y48:Y49"/>
    <mergeCell ref="Y42:Y43"/>
    <mergeCell ref="Y44:Y45"/>
    <mergeCell ref="Y46:Y47"/>
    <mergeCell ref="Y30:Y31"/>
    <mergeCell ref="Y32:Y33"/>
    <mergeCell ref="Y34:Y35"/>
    <mergeCell ref="Y36:Y37"/>
    <mergeCell ref="Y38:Y39"/>
    <mergeCell ref="Y40:Y41"/>
    <mergeCell ref="H34:I35"/>
    <mergeCell ref="H36:I37"/>
    <mergeCell ref="E37:F37"/>
    <mergeCell ref="E38:F38"/>
    <mergeCell ref="E39:F39"/>
    <mergeCell ref="H38:I39"/>
    <mergeCell ref="E40:F40"/>
    <mergeCell ref="E41:F41"/>
    <mergeCell ref="E42:F42"/>
    <mergeCell ref="C12:D13"/>
    <mergeCell ref="A12:B13"/>
    <mergeCell ref="C14:D15"/>
    <mergeCell ref="E64:F64"/>
    <mergeCell ref="E65:F65"/>
    <mergeCell ref="E66:F66"/>
    <mergeCell ref="Y60:Y61"/>
    <mergeCell ref="Y62:Y63"/>
    <mergeCell ref="Y64:Y65"/>
    <mergeCell ref="E52:F52"/>
    <mergeCell ref="E53:F53"/>
    <mergeCell ref="E54:F54"/>
    <mergeCell ref="Y66:Y67"/>
    <mergeCell ref="W52:W53"/>
    <mergeCell ref="X52:X53"/>
    <mergeCell ref="W56:W57"/>
    <mergeCell ref="X56:X57"/>
    <mergeCell ref="W54:W55"/>
    <mergeCell ref="X54:X55"/>
    <mergeCell ref="L56:L57"/>
    <mergeCell ref="M56:M57"/>
    <mergeCell ref="R56:R57"/>
    <mergeCell ref="R54:R55"/>
    <mergeCell ref="S54:S55"/>
    <mergeCell ref="V54:V55"/>
    <mergeCell ref="L54:L55"/>
    <mergeCell ref="M54:M55"/>
    <mergeCell ref="Y68:Y69"/>
    <mergeCell ref="Y70:Y71"/>
    <mergeCell ref="Y72:Y73"/>
    <mergeCell ref="Y52:Y53"/>
    <mergeCell ref="Y54:Y55"/>
    <mergeCell ref="Y56:Y57"/>
    <mergeCell ref="Y58:Y59"/>
    <mergeCell ref="E60:F60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H56:I57"/>
    <mergeCell ref="W44:W45"/>
    <mergeCell ref="X44:X45"/>
    <mergeCell ref="W42:W43"/>
    <mergeCell ref="X42:X43"/>
    <mergeCell ref="L44:L45"/>
    <mergeCell ref="M44:M45"/>
    <mergeCell ref="E11:G1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H30:I31"/>
    <mergeCell ref="H32:I33"/>
    <mergeCell ref="E3:G3"/>
    <mergeCell ref="H3:J3"/>
    <mergeCell ref="A3:D3"/>
    <mergeCell ref="A11:B11"/>
    <mergeCell ref="C11:D11"/>
    <mergeCell ref="A20:B21"/>
    <mergeCell ref="A22:B23"/>
    <mergeCell ref="A24:B25"/>
    <mergeCell ref="A26:B27"/>
    <mergeCell ref="E17:F17"/>
    <mergeCell ref="E18:F18"/>
    <mergeCell ref="E19:F19"/>
    <mergeCell ref="H12:I13"/>
    <mergeCell ref="H14:I15"/>
    <mergeCell ref="H16:I17"/>
    <mergeCell ref="H18:I19"/>
    <mergeCell ref="E6:F6"/>
    <mergeCell ref="D9:E9"/>
    <mergeCell ref="A9:B9"/>
    <mergeCell ref="A8:C8"/>
    <mergeCell ref="D8:F8"/>
    <mergeCell ref="G8:H8"/>
    <mergeCell ref="I8:J8"/>
    <mergeCell ref="H20:I21"/>
    <mergeCell ref="A28:B29"/>
    <mergeCell ref="J11:K11"/>
    <mergeCell ref="E12:F12"/>
    <mergeCell ref="E13:F13"/>
    <mergeCell ref="A18:B19"/>
    <mergeCell ref="A14:B15"/>
    <mergeCell ref="A16:B17"/>
    <mergeCell ref="E14:F14"/>
    <mergeCell ref="E15:F15"/>
    <mergeCell ref="E16:F16"/>
    <mergeCell ref="C16:D17"/>
    <mergeCell ref="C18:D19"/>
    <mergeCell ref="C20:D21"/>
    <mergeCell ref="C22:D23"/>
    <mergeCell ref="C24:D25"/>
    <mergeCell ref="C26:D27"/>
    <mergeCell ref="C28:D29"/>
    <mergeCell ref="H11:I11"/>
    <mergeCell ref="H22:I23"/>
    <mergeCell ref="H24:I25"/>
    <mergeCell ref="H26:I27"/>
    <mergeCell ref="H28:I29"/>
    <mergeCell ref="H6:I6"/>
    <mergeCell ref="V16:V17"/>
    <mergeCell ref="W16:W17"/>
    <mergeCell ref="X16:X17"/>
    <mergeCell ref="W14:W15"/>
    <mergeCell ref="X14:X15"/>
    <mergeCell ref="L16:L17"/>
    <mergeCell ref="M16:M17"/>
    <mergeCell ref="R16:R17"/>
    <mergeCell ref="R14:R15"/>
    <mergeCell ref="S14:S15"/>
    <mergeCell ref="V14:V15"/>
    <mergeCell ref="S16:S17"/>
    <mergeCell ref="T14:U15"/>
    <mergeCell ref="T16:U17"/>
    <mergeCell ref="N16:O17"/>
    <mergeCell ref="P16:Q17"/>
    <mergeCell ref="N14:O15"/>
    <mergeCell ref="P14:Q15"/>
    <mergeCell ref="N8:Q8"/>
    <mergeCell ref="N11:O11"/>
    <mergeCell ref="P11:Q11"/>
    <mergeCell ref="N12:O13"/>
    <mergeCell ref="V8:W8"/>
    <mergeCell ref="W18:W19"/>
    <mergeCell ref="X18:X19"/>
    <mergeCell ref="L20:L21"/>
    <mergeCell ref="M20:M21"/>
    <mergeCell ref="R20:R21"/>
    <mergeCell ref="R18:R19"/>
    <mergeCell ref="S18:S19"/>
    <mergeCell ref="V18:V19"/>
    <mergeCell ref="L18:L19"/>
    <mergeCell ref="M18:M19"/>
    <mergeCell ref="S20:S21"/>
    <mergeCell ref="T18:U19"/>
    <mergeCell ref="T20:U21"/>
    <mergeCell ref="N18:O19"/>
    <mergeCell ref="P18:Q19"/>
    <mergeCell ref="N20:O21"/>
    <mergeCell ref="P20:Q21"/>
    <mergeCell ref="W20:W21"/>
    <mergeCell ref="X20:X21"/>
    <mergeCell ref="V24:V25"/>
    <mergeCell ref="W24:W25"/>
    <mergeCell ref="X24:X25"/>
    <mergeCell ref="W22:W23"/>
    <mergeCell ref="X22:X23"/>
    <mergeCell ref="L24:L25"/>
    <mergeCell ref="M24:M25"/>
    <mergeCell ref="R24:R25"/>
    <mergeCell ref="R22:R23"/>
    <mergeCell ref="S22:S23"/>
    <mergeCell ref="V22:V23"/>
    <mergeCell ref="L22:L23"/>
    <mergeCell ref="M22:M23"/>
    <mergeCell ref="T22:U23"/>
    <mergeCell ref="T24:U25"/>
    <mergeCell ref="N22:O23"/>
    <mergeCell ref="P22:Q23"/>
    <mergeCell ref="N24:O25"/>
    <mergeCell ref="P24:Q25"/>
    <mergeCell ref="V28:V29"/>
    <mergeCell ref="W28:W29"/>
    <mergeCell ref="X28:X29"/>
    <mergeCell ref="W26:W27"/>
    <mergeCell ref="X26:X27"/>
    <mergeCell ref="L28:L29"/>
    <mergeCell ref="M28:M29"/>
    <mergeCell ref="R28:R29"/>
    <mergeCell ref="R26:R27"/>
    <mergeCell ref="S26:S27"/>
    <mergeCell ref="V26:V27"/>
    <mergeCell ref="L26:L27"/>
    <mergeCell ref="M26:M27"/>
    <mergeCell ref="T26:U27"/>
    <mergeCell ref="T28:U29"/>
    <mergeCell ref="N26:O27"/>
    <mergeCell ref="P26:Q27"/>
    <mergeCell ref="N28:O29"/>
    <mergeCell ref="P28:Q29"/>
    <mergeCell ref="V32:V33"/>
    <mergeCell ref="W32:W33"/>
    <mergeCell ref="X32:X33"/>
    <mergeCell ref="W30:W31"/>
    <mergeCell ref="X30:X31"/>
    <mergeCell ref="L32:L33"/>
    <mergeCell ref="M32:M33"/>
    <mergeCell ref="R32:R33"/>
    <mergeCell ref="R30:R31"/>
    <mergeCell ref="S30:S31"/>
    <mergeCell ref="V30:V31"/>
    <mergeCell ref="L30:L31"/>
    <mergeCell ref="M30:M31"/>
    <mergeCell ref="T30:U31"/>
    <mergeCell ref="T32:U33"/>
    <mergeCell ref="N30:O31"/>
    <mergeCell ref="P30:Q31"/>
    <mergeCell ref="N32:O33"/>
    <mergeCell ref="P32:Q33"/>
    <mergeCell ref="S32:S33"/>
    <mergeCell ref="V36:V37"/>
    <mergeCell ref="W36:W37"/>
    <mergeCell ref="X36:X37"/>
    <mergeCell ref="W34:W35"/>
    <mergeCell ref="X34:X35"/>
    <mergeCell ref="L36:L37"/>
    <mergeCell ref="M36:M37"/>
    <mergeCell ref="R36:R37"/>
    <mergeCell ref="R34:R35"/>
    <mergeCell ref="S34:S35"/>
    <mergeCell ref="V34:V35"/>
    <mergeCell ref="L34:L35"/>
    <mergeCell ref="M34:M35"/>
    <mergeCell ref="T34:U35"/>
    <mergeCell ref="T36:U37"/>
    <mergeCell ref="S36:S37"/>
    <mergeCell ref="N34:O35"/>
    <mergeCell ref="P34:Q35"/>
    <mergeCell ref="N36:O37"/>
    <mergeCell ref="P36:Q37"/>
    <mergeCell ref="W40:W41"/>
    <mergeCell ref="X40:X41"/>
    <mergeCell ref="W38:W39"/>
    <mergeCell ref="X38:X39"/>
    <mergeCell ref="L40:L41"/>
    <mergeCell ref="M40:M41"/>
    <mergeCell ref="R40:R41"/>
    <mergeCell ref="R38:R39"/>
    <mergeCell ref="S38:S39"/>
    <mergeCell ref="V38:V39"/>
    <mergeCell ref="L38:L39"/>
    <mergeCell ref="M38:M39"/>
    <mergeCell ref="T38:U39"/>
    <mergeCell ref="T40:U41"/>
    <mergeCell ref="N38:O39"/>
    <mergeCell ref="P38:Q39"/>
    <mergeCell ref="N40:O41"/>
    <mergeCell ref="P40:Q41"/>
    <mergeCell ref="S40:S41"/>
    <mergeCell ref="V40:V41"/>
    <mergeCell ref="R44:R45"/>
    <mergeCell ref="R42:R43"/>
    <mergeCell ref="S42:S43"/>
    <mergeCell ref="V42:V43"/>
    <mergeCell ref="L42:L43"/>
    <mergeCell ref="M42:M43"/>
    <mergeCell ref="T42:U43"/>
    <mergeCell ref="T44:U45"/>
    <mergeCell ref="N42:O43"/>
    <mergeCell ref="P42:Q43"/>
    <mergeCell ref="N44:O45"/>
    <mergeCell ref="P44:Q45"/>
    <mergeCell ref="S44:S45"/>
    <mergeCell ref="V44:V45"/>
    <mergeCell ref="W48:W49"/>
    <mergeCell ref="X48:X49"/>
    <mergeCell ref="W46:W47"/>
    <mergeCell ref="X46:X47"/>
    <mergeCell ref="L48:L49"/>
    <mergeCell ref="M48:M49"/>
    <mergeCell ref="R48:R49"/>
    <mergeCell ref="R46:R47"/>
    <mergeCell ref="S46:S47"/>
    <mergeCell ref="V46:V47"/>
    <mergeCell ref="L46:L47"/>
    <mergeCell ref="M46:M47"/>
    <mergeCell ref="T46:U47"/>
    <mergeCell ref="T48:U49"/>
    <mergeCell ref="N46:O47"/>
    <mergeCell ref="P46:Q47"/>
    <mergeCell ref="N48:O49"/>
    <mergeCell ref="P48:Q49"/>
    <mergeCell ref="V48:V49"/>
    <mergeCell ref="S48:S49"/>
    <mergeCell ref="X50:X51"/>
    <mergeCell ref="L52:L53"/>
    <mergeCell ref="M52:M53"/>
    <mergeCell ref="R52:R53"/>
    <mergeCell ref="R50:R51"/>
    <mergeCell ref="S50:S51"/>
    <mergeCell ref="V50:V51"/>
    <mergeCell ref="L50:L51"/>
    <mergeCell ref="M50:M51"/>
    <mergeCell ref="T50:U51"/>
    <mergeCell ref="T52:U53"/>
    <mergeCell ref="S52:S53"/>
    <mergeCell ref="V52:V53"/>
    <mergeCell ref="N50:O51"/>
    <mergeCell ref="P50:Q51"/>
    <mergeCell ref="N52:O53"/>
    <mergeCell ref="P52:Q53"/>
    <mergeCell ref="P54:Q55"/>
    <mergeCell ref="N56:O57"/>
    <mergeCell ref="P56:Q57"/>
    <mergeCell ref="S56:S57"/>
    <mergeCell ref="V56:V57"/>
    <mergeCell ref="T54:U55"/>
    <mergeCell ref="T56:U57"/>
    <mergeCell ref="W60:W61"/>
    <mergeCell ref="W50:W51"/>
    <mergeCell ref="X60:X61"/>
    <mergeCell ref="W58:W59"/>
    <mergeCell ref="X58:X59"/>
    <mergeCell ref="L60:L61"/>
    <mergeCell ref="M60:M61"/>
    <mergeCell ref="R60:R61"/>
    <mergeCell ref="R58:R59"/>
    <mergeCell ref="S58:S59"/>
    <mergeCell ref="V58:V59"/>
    <mergeCell ref="L58:L59"/>
    <mergeCell ref="M58:M59"/>
    <mergeCell ref="N58:O59"/>
    <mergeCell ref="P58:Q59"/>
    <mergeCell ref="N60:O61"/>
    <mergeCell ref="P60:Q61"/>
    <mergeCell ref="T58:U59"/>
    <mergeCell ref="X62:X63"/>
    <mergeCell ref="L64:L65"/>
    <mergeCell ref="M64:M65"/>
    <mergeCell ref="R64:R65"/>
    <mergeCell ref="R62:R63"/>
    <mergeCell ref="S62:S63"/>
    <mergeCell ref="V62:V63"/>
    <mergeCell ref="L62:L63"/>
    <mergeCell ref="M62:M63"/>
    <mergeCell ref="V64:V65"/>
    <mergeCell ref="W64:W65"/>
    <mergeCell ref="X64:X65"/>
    <mergeCell ref="H40:I41"/>
    <mergeCell ref="H42:I43"/>
    <mergeCell ref="H44:I45"/>
    <mergeCell ref="H46:I47"/>
    <mergeCell ref="H48:I49"/>
    <mergeCell ref="H50:I51"/>
    <mergeCell ref="H52:I53"/>
    <mergeCell ref="H54:I55"/>
    <mergeCell ref="N68:O69"/>
    <mergeCell ref="H68:I69"/>
    <mergeCell ref="L68:L69"/>
    <mergeCell ref="M68:M69"/>
    <mergeCell ref="H62:I63"/>
    <mergeCell ref="H64:I65"/>
    <mergeCell ref="H66:I67"/>
    <mergeCell ref="N64:O65"/>
    <mergeCell ref="N62:O63"/>
    <mergeCell ref="L66:L67"/>
    <mergeCell ref="M66:M67"/>
    <mergeCell ref="N66:O67"/>
    <mergeCell ref="N54:O55"/>
    <mergeCell ref="A70:B71"/>
    <mergeCell ref="A72:B73"/>
    <mergeCell ref="C70:D71"/>
    <mergeCell ref="C72:D73"/>
    <mergeCell ref="H70:I71"/>
    <mergeCell ref="H72:I73"/>
    <mergeCell ref="E73:F73"/>
    <mergeCell ref="E67:F67"/>
    <mergeCell ref="E68:F68"/>
    <mergeCell ref="E69:F69"/>
    <mergeCell ref="E70:F70"/>
    <mergeCell ref="A30:B31"/>
    <mergeCell ref="A32:B33"/>
    <mergeCell ref="A34:B35"/>
    <mergeCell ref="A36:B37"/>
    <mergeCell ref="C32:D33"/>
    <mergeCell ref="C34:D35"/>
    <mergeCell ref="A56:B57"/>
    <mergeCell ref="A58:B59"/>
    <mergeCell ref="A60:B61"/>
    <mergeCell ref="C30:D31"/>
    <mergeCell ref="A38:B39"/>
    <mergeCell ref="A40:B41"/>
    <mergeCell ref="A42:B43"/>
    <mergeCell ref="A44:B45"/>
    <mergeCell ref="A46:B47"/>
    <mergeCell ref="A48:B49"/>
    <mergeCell ref="A50:B51"/>
    <mergeCell ref="A52:B53"/>
    <mergeCell ref="A54:B55"/>
    <mergeCell ref="C36:D37"/>
    <mergeCell ref="C38:D39"/>
    <mergeCell ref="C40:D41"/>
    <mergeCell ref="C42:D43"/>
    <mergeCell ref="C44:D45"/>
    <mergeCell ref="C46:D47"/>
    <mergeCell ref="C48:D49"/>
    <mergeCell ref="C50:D51"/>
    <mergeCell ref="C52:D53"/>
    <mergeCell ref="R72:R73"/>
    <mergeCell ref="R70:R71"/>
    <mergeCell ref="R66:R67"/>
    <mergeCell ref="C66:D67"/>
    <mergeCell ref="C68:D69"/>
    <mergeCell ref="C64:D65"/>
    <mergeCell ref="H58:I59"/>
    <mergeCell ref="H60:I61"/>
    <mergeCell ref="P68:Q69"/>
    <mergeCell ref="N70:O71"/>
    <mergeCell ref="P70:Q71"/>
    <mergeCell ref="N72:O73"/>
    <mergeCell ref="P72:Q73"/>
    <mergeCell ref="L72:L73"/>
    <mergeCell ref="M72:M73"/>
    <mergeCell ref="L70:L71"/>
    <mergeCell ref="M70:M71"/>
    <mergeCell ref="P64:Q65"/>
    <mergeCell ref="P62:Q63"/>
    <mergeCell ref="P66:Q67"/>
    <mergeCell ref="A62:B63"/>
    <mergeCell ref="A64:B65"/>
    <mergeCell ref="C54:D55"/>
    <mergeCell ref="C56:D57"/>
    <mergeCell ref="C58:D59"/>
    <mergeCell ref="C60:D61"/>
    <mergeCell ref="C62:D63"/>
    <mergeCell ref="W68:W69"/>
    <mergeCell ref="X68:X69"/>
    <mergeCell ref="W66:W67"/>
    <mergeCell ref="X66:X67"/>
    <mergeCell ref="T66:U67"/>
    <mergeCell ref="S66:S67"/>
    <mergeCell ref="R68:R69"/>
    <mergeCell ref="A66:B67"/>
    <mergeCell ref="A68:B69"/>
    <mergeCell ref="S60:S61"/>
    <mergeCell ref="V60:V61"/>
    <mergeCell ref="T60:U61"/>
    <mergeCell ref="T62:U63"/>
    <mergeCell ref="T64:U65"/>
    <mergeCell ref="V66:V67"/>
    <mergeCell ref="S64:S65"/>
    <mergeCell ref="W62:W63"/>
    <mergeCell ref="X70:X71"/>
    <mergeCell ref="S70:S71"/>
    <mergeCell ref="V70:V71"/>
    <mergeCell ref="S72:S73"/>
    <mergeCell ref="S68:S69"/>
    <mergeCell ref="V72:V73"/>
    <mergeCell ref="W72:W73"/>
    <mergeCell ref="T72:U73"/>
    <mergeCell ref="X72:X73"/>
    <mergeCell ref="W70:W71"/>
    <mergeCell ref="T70:U71"/>
    <mergeCell ref="V68:V69"/>
    <mergeCell ref="T68:U69"/>
    <mergeCell ref="T1:U1"/>
    <mergeCell ref="S28:S29"/>
    <mergeCell ref="S24:S25"/>
    <mergeCell ref="T3:U3"/>
    <mergeCell ref="T5:U5"/>
    <mergeCell ref="R8:U8"/>
    <mergeCell ref="R9:U9"/>
    <mergeCell ref="T11:U11"/>
    <mergeCell ref="T2:U2"/>
    <mergeCell ref="L3:O3"/>
    <mergeCell ref="P6:Q6"/>
    <mergeCell ref="N6:O6"/>
    <mergeCell ref="L14:L15"/>
    <mergeCell ref="M14:M15"/>
    <mergeCell ref="M12:M13"/>
    <mergeCell ref="R12:R13"/>
    <mergeCell ref="S12:S13"/>
    <mergeCell ref="T12:U13"/>
    <mergeCell ref="P3:S3"/>
    <mergeCell ref="L12:L13"/>
    <mergeCell ref="P12:Q13"/>
    <mergeCell ref="S10:T10"/>
    <mergeCell ref="L8:M8"/>
  </mergeCells>
  <phoneticPr fontId="1"/>
  <conditionalFormatting sqref="C1 R1 A3:J3 L3 A6:D6 A9:J9 P3:S3 L9:Q9">
    <cfRule type="containsBlanks" dxfId="4" priority="12">
      <formula>LEN(TRIM(A1))=0</formula>
    </cfRule>
  </conditionalFormatting>
  <conditionalFormatting sqref="T3 E6">
    <cfRule type="containsBlanks" dxfId="3" priority="11">
      <formula>LEN(TRIM(E3))=0</formula>
    </cfRule>
  </conditionalFormatting>
  <conditionalFormatting sqref="A12:K73">
    <cfRule type="containsBlanks" dxfId="2" priority="8">
      <formula>LEN(TRIM(A12))=0</formula>
    </cfRule>
  </conditionalFormatting>
  <conditionalFormatting sqref="R12:U73">
    <cfRule type="containsBlanks" dxfId="1" priority="2">
      <formula>LEN(TRIM(R12))=0</formula>
    </cfRule>
  </conditionalFormatting>
  <conditionalFormatting sqref="N12:Q73">
    <cfRule type="cellIs" dxfId="0" priority="1" operator="lessThan">
      <formula>0</formula>
    </cfRule>
  </conditionalFormatting>
  <dataValidations count="27">
    <dataValidation type="date" operator="greaterThanOrEqual" allowBlank="1" showInputMessage="1" showErrorMessage="1" sqref="A14:B73 E14:E73">
      <formula1>1</formula1>
    </dataValidation>
    <dataValidation type="whole" allowBlank="1" showInputMessage="1" showErrorMessage="1" sqref="J14:J73">
      <formula1>0</formula1>
      <formula2>24</formula2>
    </dataValidation>
    <dataValidation type="whole" operator="greaterThan" allowBlank="1" showInputMessage="1" showErrorMessage="1" prompt="西暦で入力してください。_x000a_入力例：2019" sqref="R1">
      <formula1>0</formula1>
    </dataValidation>
    <dataValidation allowBlank="1" showInputMessage="1" showErrorMessage="1" prompt="入力例：_x000a_総務部総務課" sqref="A3:D3"/>
    <dataValidation allowBlank="1" showInputMessage="1" showErrorMessage="1" prompt="空欄でも問題ありません。_x000a_入力例：課長" sqref="E3:G3"/>
    <dataValidation allowBlank="1" showInputMessage="1" showErrorMessage="1" prompt="入力例：_x000a_社労　京子" sqref="H3:J3"/>
    <dataValidation type="date" operator="greaterThanOrEqual" allowBlank="1" showInputMessage="1" showErrorMessage="1" prompt="西暦で入力してください。_x000a_入力例：2018/4/1" sqref="P3:S3">
      <formula1>1</formula1>
    </dataValidation>
    <dataValidation type="decimal" operator="greaterThanOrEqual" allowBlank="1" showInputMessage="1" showErrorMessage="1" prompt="入力例：_x000a_10" sqref="A6">
      <formula1>0</formula1>
    </dataValidation>
    <dataValidation type="whole" operator="greaterThanOrEqual" allowBlank="1" showInputMessage="1" showErrorMessage="1" prompt="入力例：_x000a_2" sqref="C6">
      <formula1>0</formula1>
    </dataValidation>
    <dataValidation type="decimal" operator="greaterThanOrEqual" allowBlank="1" showInputMessage="1" showErrorMessage="1" prompt="入力例：_x000a_20" sqref="L9">
      <formula1>0</formula1>
    </dataValidation>
    <dataValidation type="whole" allowBlank="1" showInputMessage="1" showErrorMessage="1" prompt="0時～24時の範囲で入力してください。_x000a_入力例：10" sqref="J12">
      <formula1>0</formula1>
      <formula2>24</formula2>
    </dataValidation>
    <dataValidation type="whole" allowBlank="1" showInputMessage="1" showErrorMessage="1" prompt="0時～24時の範囲で入力してください。_x000a_入力例：12" sqref="J13">
      <formula1>0</formula1>
      <formula2>24</formula2>
    </dataValidation>
    <dataValidation type="list" allowBlank="1" showInputMessage="1" showErrorMessage="1" prompt="休暇を取り消し、_x000a_残日数、残時間数を戻します。" sqref="R12:R13">
      <formula1>"取消,　"</formula1>
    </dataValidation>
    <dataValidation type="list" allowBlank="1" showInputMessage="1" showErrorMessage="1" sqref="R14:R73">
      <formula1>"取消,　"</formula1>
    </dataValidation>
    <dataValidation operator="lessThanOrEqual" allowBlank="1" showInputMessage="1" showErrorMessage="1" sqref="M6"/>
    <dataValidation type="whole" allowBlank="1" showInputMessage="1" showErrorMessage="1" prompt="時間単位年休を使用する場合に入力してください。_x000a_5日を超える日数は設定できません。_x000a_入力例：5" sqref="I9">
      <formula1>0</formula1>
      <formula2>5</formula2>
    </dataValidation>
    <dataValidation type="whole" allowBlank="1" showInputMessage="1" showErrorMessage="1" prompt="時間単位年休を使用する場合に入力してください。_x000a_1日の所定労働時間を超える時間は設定できません。_x000a_入力例：1" sqref="G9">
      <formula1>0</formula1>
      <formula2>A9</formula2>
    </dataValidation>
    <dataValidation type="decimal" operator="greaterThanOrEqual" allowBlank="1" showInputMessage="1" showErrorMessage="1" prompt="時間単位年休を使用する場合に入力してください。_x000a_入力例：7.5" sqref="A9:B9">
      <formula1>0</formula1>
    </dataValidation>
    <dataValidation type="list" allowBlank="1" showInputMessage="1" showErrorMessage="1" sqref="C12:D73">
      <formula1>"本人指定,時季指定,計画的付与,　"</formula1>
    </dataValidation>
    <dataValidation type="decimal" operator="greaterThanOrEqual" allowBlank="1" showInputMessage="1" showErrorMessage="1" prompt="前年度に一日、半日単位で取得した日数を入力してください。_x000a_時間単位年休を日数に換算した数値は含めません。_x000a_例：15" sqref="N9">
      <formula1>0</formula1>
    </dataValidation>
    <dataValidation type="whole" operator="greaterThanOrEqual" allowBlank="1" showInputMessage="1" showErrorMessage="1" prompt="例：16" sqref="P9">
      <formula1>0</formula1>
    </dataValidation>
    <dataValidation type="date" operator="greaterThanOrEqual" allowBlank="1" showInputMessage="1" showErrorMessage="1" prompt="西暦で入力してください。_x000a_入力例：2010/4/1" sqref="L3:O3">
      <formula1>1</formula1>
    </dataValidation>
    <dataValidation type="date" operator="greaterThanOrEqual" allowBlank="1" showInputMessage="1" showErrorMessage="1" promptTitle="※必須入力" prompt="西暦で入力してください。_x000a_入力例：2019/4/1" sqref="T3:U3">
      <formula1>1</formula1>
    </dataValidation>
    <dataValidation type="date" operator="greaterThanOrEqual" allowBlank="1" showInputMessage="1" showErrorMessage="1" prompt="西暦で入力してください。_x000a_入力例：2019/4/1" sqref="A12:B13 E12:F13">
      <formula1>1</formula1>
    </dataValidation>
    <dataValidation type="list" allowBlank="1" showInputMessage="1" showErrorMessage="1" sqref="H12:I73">
      <formula1>"半休,　"</formula1>
    </dataValidation>
    <dataValidation allowBlank="1" showInputMessage="1" showErrorMessage="1" prompt="入力例：001" sqref="C1:D1"/>
    <dataValidation type="decimal" operator="greaterThanOrEqual" allowBlank="1" showInputMessage="1" showErrorMessage="1" promptTitle="※必須入力" prompt="入力例：_x000a_20" sqref="E6:F6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&amp;C年次有給休暇管理簿</oddHeader>
    <oddFooter>&amp;C&amp;P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17</xdr:col>
                    <xdr:colOff>104775</xdr:colOff>
                    <xdr:row>9</xdr:row>
                    <xdr:rowOff>19050</xdr:rowOff>
                  </from>
                  <to>
                    <xdr:col>20</xdr:col>
                    <xdr:colOff>666750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9"/>
  <sheetViews>
    <sheetView showGridLines="0" workbookViewId="0">
      <selection activeCell="A11" sqref="A11"/>
    </sheetView>
  </sheetViews>
  <sheetFormatPr defaultRowHeight="13.5" x14ac:dyDescent="0.15"/>
  <cols>
    <col min="1" max="1" width="11.625" bestFit="1" customWidth="1"/>
  </cols>
  <sheetData>
    <row r="1" spans="1:2" x14ac:dyDescent="0.15">
      <c r="A1" t="s">
        <v>41</v>
      </c>
    </row>
    <row r="3" spans="1:2" x14ac:dyDescent="0.15">
      <c r="A3" t="s">
        <v>58</v>
      </c>
    </row>
    <row r="4" spans="1:2" x14ac:dyDescent="0.15">
      <c r="A4" t="s">
        <v>56</v>
      </c>
    </row>
    <row r="5" spans="1:2" x14ac:dyDescent="0.15">
      <c r="A5" t="s">
        <v>57</v>
      </c>
    </row>
    <row r="6" spans="1:2" x14ac:dyDescent="0.15">
      <c r="A6" t="s">
        <v>59</v>
      </c>
    </row>
    <row r="8" spans="1:2" x14ac:dyDescent="0.15">
      <c r="A8" t="s">
        <v>42</v>
      </c>
    </row>
    <row r="9" spans="1:2" x14ac:dyDescent="0.15">
      <c r="A9" s="22">
        <v>43753</v>
      </c>
      <c r="B9" t="s">
        <v>60</v>
      </c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年次有給休暇管理簿</vt:lpstr>
      <vt:lpstr>使用条件及び免責事項</vt:lpstr>
      <vt:lpstr>年次有給休暇管理簿!Print_Area</vt:lpstr>
      <vt:lpstr>年次有給休暇管理簿!Print_Titles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2019-04-26T01:56:34Z</dcterms:created>
  <dcterms:modified xsi:type="dcterms:W3CDTF">2019-12-26T04:18:38Z</dcterms:modified>
</cp:coreProperties>
</file>